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חוברת_עבודה_זו"/>
  <mc:AlternateContent xmlns:mc="http://schemas.openxmlformats.org/markup-compatibility/2006">
    <mc:Choice Requires="x15">
      <x15ac:absPath xmlns:x15ac="http://schemas.microsoft.com/office/spreadsheetml/2010/11/ac" url="\\fsmtt\Public\מטה PMO\פנימי דודי\כלכלית\פרויקט RIS\מכרז RIS\"/>
    </mc:Choice>
  </mc:AlternateContent>
  <bookViews>
    <workbookView xWindow="0" yWindow="0" windowWidth="19200" windowHeight="6520"/>
  </bookViews>
  <sheets>
    <sheet name="טמפלט למילוי הצעת מחיר למכרז"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5" i="1" l="1"/>
  <c r="F74" i="1"/>
  <c r="F76" i="1"/>
  <c r="F73" i="1"/>
  <c r="F72" i="1"/>
  <c r="E26" i="1" l="1"/>
  <c r="F27" i="1" s="1"/>
  <c r="E25" i="1"/>
  <c r="F25" i="1" s="1"/>
  <c r="E24" i="1"/>
  <c r="F24" i="1" s="1"/>
  <c r="E23" i="1"/>
  <c r="F23" i="1" s="1"/>
  <c r="E22" i="1"/>
  <c r="F22" i="1" s="1"/>
  <c r="E21" i="1"/>
  <c r="F21" i="1" s="1"/>
  <c r="E20" i="1"/>
  <c r="F20" i="1" s="1"/>
  <c r="E32" i="1"/>
  <c r="C32" i="1"/>
  <c r="D32" i="1"/>
  <c r="F19" i="1"/>
  <c r="D34" i="1" l="1"/>
  <c r="C34" i="1"/>
  <c r="D33" i="1"/>
  <c r="C33" i="1"/>
  <c r="F26" i="1"/>
  <c r="F28" i="1" s="1"/>
  <c r="E34" i="1" s="1"/>
  <c r="E33" i="1" l="1"/>
  <c r="F33" i="1" s="1"/>
  <c r="F34" i="1"/>
  <c r="F35" i="1" s="1"/>
  <c r="F49" i="1" l="1"/>
  <c r="F13" i="1"/>
  <c r="F12" i="1"/>
  <c r="F80" i="1" l="1"/>
  <c r="F79" i="1"/>
  <c r="F78" i="1"/>
  <c r="F77" i="1"/>
  <c r="F71" i="1"/>
  <c r="F70" i="1"/>
  <c r="F68" i="1"/>
  <c r="F67" i="1"/>
  <c r="F66" i="1"/>
  <c r="F65" i="1"/>
  <c r="F64" i="1"/>
  <c r="F63" i="1"/>
  <c r="F57" i="1"/>
  <c r="F56" i="1"/>
  <c r="F55" i="1"/>
  <c r="F54" i="1"/>
  <c r="F53" i="1"/>
  <c r="F52" i="1"/>
  <c r="F51" i="1"/>
  <c r="F50" i="1"/>
  <c r="F48" i="1"/>
  <c r="F47" i="1"/>
  <c r="F40" i="1"/>
  <c r="F41" i="1" s="1"/>
  <c r="F42" i="1" s="1"/>
  <c r="F14" i="1"/>
  <c r="F69" i="1" l="1"/>
  <c r="F81" i="1"/>
  <c r="F82" i="1" s="1"/>
  <c r="F58" i="1"/>
  <c r="F6" i="1"/>
  <c r="F5" i="1"/>
  <c r="F83" i="1" l="1"/>
  <c r="F7" i="1"/>
  <c r="F86" i="1" l="1"/>
</calcChain>
</file>

<file path=xl/sharedStrings.xml><?xml version="1.0" encoding="utf-8"?>
<sst xmlns="http://schemas.openxmlformats.org/spreadsheetml/2006/main" count="105" uniqueCount="89">
  <si>
    <t xml:space="preserve">עלויות הקמה </t>
  </si>
  <si>
    <t>כמות לצורך השוואה</t>
  </si>
  <si>
    <t>מחיר</t>
  </si>
  <si>
    <t>סה"כ</t>
  </si>
  <si>
    <t>עלויות רישוי שנתי</t>
  </si>
  <si>
    <t>עלויות התקנה - חד פעמי</t>
  </si>
  <si>
    <t>עלויות הקמה - חד פעמי</t>
  </si>
  <si>
    <t>עלות רישוי למערכת - עלות שנתית</t>
  </si>
  <si>
    <t>תפקיד</t>
  </si>
  <si>
    <t>איש ניתוח ויישום פלטפורמה, רמה ב׳</t>
  </si>
  <si>
    <t>מדריך מטמיע רמה ג׳</t>
  </si>
  <si>
    <t>אחראי תפעול והטמעה רמה ב׳</t>
  </si>
  <si>
    <t>מדריך / מטמיע - רמה ב׳</t>
  </si>
  <si>
    <t>מדריך / מטמיע רמה א׳</t>
  </si>
  <si>
    <t>מנהל בסיס נתונים (DBA) רמה ב׳</t>
  </si>
  <si>
    <t>אחראי פרויקט רמה ב׳</t>
  </si>
  <si>
    <t>מפתח תוכנה רמה ב׳</t>
  </si>
  <si>
    <t>בודק תוכנה רמה ג׳</t>
  </si>
  <si>
    <t>איש סיוע ותמיכה רמה ב׳</t>
  </si>
  <si>
    <t>כמות שעות (לצורך השוואה)</t>
  </si>
  <si>
    <t>עלויות כ"א</t>
  </si>
  <si>
    <t>מקרא</t>
  </si>
  <si>
    <t>אין לגעת</t>
  </si>
  <si>
    <t>תא מחושב</t>
  </si>
  <si>
    <t>הערות</t>
  </si>
  <si>
    <t xml:space="preserve">כמות </t>
  </si>
  <si>
    <t>מחיר יחידה</t>
  </si>
  <si>
    <t>פירוט</t>
  </si>
  <si>
    <t>עלות חד פעמית</t>
  </si>
  <si>
    <t>עלויות שנתית</t>
  </si>
  <si>
    <t>הצמדת מחירי ההצעה</t>
  </si>
  <si>
    <t xml:space="preserve">סה"כ עלות לפי 7 שנים (לצורך השוואה בלבד) </t>
  </si>
  <si>
    <t>סה"כ ביניים מוקד קו ראשון</t>
  </si>
  <si>
    <t>סה"כ  - הקמה</t>
  </si>
  <si>
    <t>סה"כ - התקנה</t>
  </si>
  <si>
    <r>
      <t xml:space="preserve">סה"כ - כ"א </t>
    </r>
    <r>
      <rPr>
        <sz val="11"/>
        <color theme="1"/>
        <rFont val="Calibri"/>
        <family val="2"/>
      </rPr>
      <t>(לצורך השוואה בלבד)</t>
    </r>
  </si>
  <si>
    <t>סה"כ ביניים עלויות חד פעמי</t>
  </si>
  <si>
    <t>סה"כ ביניים עלויות שנתיות</t>
  </si>
  <si>
    <t>סה"כ בחישוב ל 7 שנים עבור עלויות שנתיות</t>
  </si>
  <si>
    <t>סה"כ - עלויות נוספות</t>
  </si>
  <si>
    <t>1. כל המחירים בהצעה הם שקליים ואינם כוללים מע"מ</t>
  </si>
  <si>
    <t>כמות פוטנציאלית</t>
  </si>
  <si>
    <t>הנחות עבודה</t>
  </si>
  <si>
    <t>אחוז ההנחה המוצע על ידי הספק (20%-40%) מתעריף הגג הנוכחי</t>
  </si>
  <si>
    <t>% הנחה</t>
  </si>
  <si>
    <t>שלושה מרכזים</t>
  </si>
  <si>
    <t>ששה מרכזים</t>
  </si>
  <si>
    <t>כל המרכזים</t>
  </si>
  <si>
    <t>-</t>
  </si>
  <si>
    <t>משקל</t>
  </si>
  <si>
    <t>שקלול</t>
  </si>
  <si>
    <t>כמות מרכזים צפויה</t>
  </si>
  <si>
    <t>שקלול ל 7 שנים</t>
  </si>
  <si>
    <t>* החטיבה איננה מתחייבת על מספר המרכזים הרפואיים שהמערכת תותקן בהם בפועל, ועל גודלם. 
* התמחור הינו לפי יחידה (מרכז רפואי יחיד) ומתייחס לכלל המרכזים הרפואים, ללא שוני בניהם.
* ההתקנה כוללת סביבת יצור + סביבת בדיקות.
*כל מחירי ההתקנות הן באירוח בענן.</t>
  </si>
  <si>
    <t>עלויות הקמה תפעול ותחזוקת מוקד קו ראשון - עלות שנתית אופציונלית</t>
  </si>
  <si>
    <t>עלויות מוקד קו ראשון</t>
  </si>
  <si>
    <r>
      <t xml:space="preserve">אופציה להרחבת פעילות מוקד לתפקוד </t>
    </r>
    <r>
      <rPr>
        <b/>
        <sz val="11"/>
        <color theme="1"/>
        <rFont val="Calibri"/>
        <family val="2"/>
      </rPr>
      <t>כקו ראשון</t>
    </r>
    <r>
      <rPr>
        <sz val="11"/>
        <color theme="1"/>
        <rFont val="Calibri"/>
        <family val="2"/>
      </rPr>
      <t xml:space="preserve"> </t>
    </r>
    <r>
      <rPr>
        <b/>
        <sz val="11"/>
        <color theme="1"/>
        <rFont val="Calibri"/>
        <family val="2"/>
      </rPr>
      <t>מעבר לשעות העבודה המקובלות</t>
    </r>
  </si>
  <si>
    <t>אחראי תחום באבטחת מידע וסייבר, רמה ב'</t>
  </si>
  <si>
    <t xml:space="preserve">עלויות כ"א </t>
  </si>
  <si>
    <t>עליות נוספות הנדרשות לצורך הקמת המערכת</t>
  </si>
  <si>
    <t>תעריף הגג בשקלים נכון לדצמבר 2023 *</t>
  </si>
  <si>
    <t>מרכז רפואי כללי</t>
  </si>
  <si>
    <t>מרכז רפואי גריאטרי</t>
  </si>
  <si>
    <t>כלל המרכזים הרפואיים הגריאטרים</t>
  </si>
  <si>
    <t>סה"כ עלות שנתית 8 מרכזים + המרכזים הרפואיים הגריאטרים</t>
  </si>
  <si>
    <t xml:space="preserve">טבלת עזר להשוואת עלויות רישוי </t>
  </si>
  <si>
    <t xml:space="preserve">סה"כ עלות למקצוע (לאחר הנחה) </t>
  </si>
  <si>
    <t>לא כולל את עלויות השימוש בענן, אלה תשולמנה ישירות לנימבוס על ידי החטיבה.</t>
  </si>
  <si>
    <t>כמות המרכזים הרפואיים המותקנים</t>
  </si>
  <si>
    <t>מחיר מחושב למרכז רפואי כללי</t>
  </si>
  <si>
    <t>מחיר מצטבר לפי כמות המרכזים המותקנים</t>
  </si>
  <si>
    <t xml:space="preserve">* הסבר מפורט על אופן מילוי טבלה זו נמצא במסמכי המכרז סעיף 5.3.
*המחירים יינתנו במודל רישוי ארגוני שנתי, לכל מרכז רפואי בנפרד.
*עלות הרישוי כוללת גם עלויות אחזקה ומוקד אחזקה ותמיכה קו שני.
*לצורך השוואת ההצעות בלבד עלות הרישוי מחושבת לפי תקופה של 7 שנים. להזכיר - הספק מתחייב לספק לחטיבה במחירים האמורים את כלל השירותים ובכל היקף פעילות למשך 20 שנים, בכפוף להחלטות החטיבה על מימוש אופציות המשך ההתקשרות.
</t>
  </si>
  <si>
    <t>*המשקולות לחישוב השוואת עלויות הרישוי מפורטות בטבלה שלהלן ומבוססת על כמות מרכזים רפואיים מותקנים, הכל לצורכי השוואת ההצעות בלבד.</t>
  </si>
  <si>
    <t>הסבר מפורט אודות אופן מילוי טבלה זו נמצא בסעיף 5.3 למסמכי המכרז (עלויות הקמה תפעול ותחזוקת מוקד קו ראשון - עלות שנתית אופציונלית).</t>
  </si>
  <si>
    <t>* תעריפים אלה תקפים לעבודת כ״א ולשו"שים שהם מעבר לשירותי ההקמה, התחזוקה והתמיכה הכלולים בהצעת הספק.</t>
  </si>
  <si>
    <t xml:space="preserve">* על פי הוראת תכ"מ "הספקת שירותי מחשוב למשרדי הממשלה", מס' 16.2.11 נספח יג' "תעריפי גג", המתעדכנת מעת לעת, וכל הוראה אחרת אשר תבוא במקומה.
</t>
  </si>
  <si>
    <t>*  הספק ינקוב לכל מקצוע (שורה) אחוז הנחה מתעריף הגג, אחוז ההנחה לא יפחת מ 20%  ולא יעלה על 40%.
* יודגש שהחטיבה איננה מתחייבת לרכוש בפועל את כמות השעות בטבלה, או כל כמות אחרת של שעות, הכמויות המצוינות הינן לצורכי השוואה בלבד.</t>
  </si>
  <si>
    <t xml:space="preserve">*עלויות הנדרשות  לצורך הקמת המערכת המוצעת, כמפורט בסעיף 3.4 למסמכי המכרז. 
</t>
  </si>
  <si>
    <t>הצמדת המחירים בהצעת הספק (מלבד עלויות כ"א)</t>
  </si>
  <si>
    <t>יש לבחור: (מדד המחירים לצרכן בישראל או שער דולר ארה"ב)</t>
  </si>
  <si>
    <t>2. הכמויות שמולאו בטבלה זו על ידי החטיבה לצורך השוואת הצעות המחיר הן כמויות תיאורטיות בלבד. החטיבה איננה מתחייבת לצרוך כמויות אלה או את חלקן, ותהיה רשאית לצרוך כמויות גדולות/קטנות יותר - על פי החלטתה.</t>
  </si>
  <si>
    <t>עלויות כוח האדם תתבססנה בכל מקרה על התעריפים שבהוראת תכ"מ "אספקת שירותי מחשוב למשרדי הממשלה", מס' 16.2.11 נספח יג' "תעריפי גג", המתעדכנת מעת לעת. בתוספת אחוז ההנחה שיינתן על ידי הספק.</t>
  </si>
  <si>
    <t xml:space="preserve">עלות הקמה באירוח בענן על פי המפורט בסעיף 5.2.1 למסמכי המכרז, כולל ממשקים לכל המערכות כמפורט, כולל ממשקים לתיק רפואי יחיד - קמליון </t>
  </si>
  <si>
    <t>עלות פיתוח ממשקים לכל תיק קליני נוסף לתיק הראשון על פי המפורט בסעיף 2.3.2 למסמכי המכרז</t>
  </si>
  <si>
    <t>סה"כ עלות הצעה (לצורך השוואת הצעות בלבד)</t>
  </si>
  <si>
    <t xml:space="preserve">* החטיבה שומרת לעצמה את הזכות לרכוש בפועל רכיבים אלה באופן עצמאי.
* לצורך השוואת ההצעות בלבד העלות השנתית תוכפל ב-7 שנים.
</t>
  </si>
  <si>
    <t xml:space="preserve">עלויות נוספות
</t>
  </si>
  <si>
    <t>הגשת הצעה למכרז מספר 918-2022, שם הספק המציע: _______________________</t>
  </si>
  <si>
    <t>תא הזנה - חובה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</si>
</sst>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quot;₪&quot;\ * #,##0.00_ ;_ &quot;₪&quot;\ * \-#,##0.00_ ;_ &quot;₪&quot;\ * &quot;-&quot;??_ ;_ @_ "/>
    <numFmt numFmtId="43" formatCode="_ * #,##0.00_ ;_ * \-#,##0.00_ ;_ * &quot;-&quot;??_ ;_ @_ "/>
    <numFmt numFmtId="164" formatCode="_ &quot;₪&quot;\ * #,##0_ ;_ &quot;₪&quot;\ * \-#,##0_ ;_ &quot;₪&quot;\ * &quot;-&quot;??_ ;_ @_ "/>
    <numFmt numFmtId="165" formatCode="_ * #,##0_ ;_ * \-#,##0_ ;_ * &quot;-&quot;??_ ;_ @_ "/>
    <numFmt numFmtId="167" formatCode="0.0%"/>
  </numFmts>
  <fonts count="13" x14ac:knownFonts="1">
    <font>
      <sz val="11"/>
      <color theme="1"/>
      <name val="Arial"/>
      <family val="2"/>
      <charset val="177"/>
      <scheme val="minor"/>
    </font>
    <font>
      <sz val="11"/>
      <color theme="1"/>
      <name val="Arial"/>
      <family val="2"/>
      <charset val="177"/>
      <scheme val="minor"/>
    </font>
    <font>
      <sz val="11"/>
      <color theme="1"/>
      <name val="Calibri"/>
      <family val="2"/>
    </font>
    <font>
      <sz val="11"/>
      <color rgb="FFFF0000"/>
      <name val="Calibri"/>
      <family val="2"/>
    </font>
    <font>
      <sz val="11"/>
      <color theme="0"/>
      <name val="Calibri"/>
      <family val="2"/>
    </font>
    <font>
      <b/>
      <sz val="11"/>
      <color theme="1"/>
      <name val="Calibri"/>
      <family val="2"/>
    </font>
    <font>
      <b/>
      <sz val="14"/>
      <color theme="0"/>
      <name val="Calibri"/>
      <family val="2"/>
    </font>
    <font>
      <b/>
      <sz val="14"/>
      <color theme="1"/>
      <name val="Calibri"/>
      <family val="2"/>
    </font>
    <font>
      <b/>
      <sz val="14"/>
      <name val="Calibri"/>
      <family val="2"/>
    </font>
    <font>
      <sz val="11"/>
      <name val="Calibri"/>
      <family val="2"/>
    </font>
    <font>
      <sz val="11"/>
      <color theme="0"/>
      <name val="Arial"/>
      <family val="2"/>
      <charset val="177"/>
      <scheme val="minor"/>
    </font>
    <font>
      <b/>
      <sz val="11"/>
      <name val="Calibri"/>
      <family val="2"/>
    </font>
    <font>
      <b/>
      <sz val="11"/>
      <color theme="0"/>
      <name val="Calibri"/>
      <family val="2"/>
    </font>
  </fonts>
  <fills count="9">
    <fill>
      <patternFill patternType="none"/>
    </fill>
    <fill>
      <patternFill patternType="gray125"/>
    </fill>
    <fill>
      <patternFill patternType="solid">
        <fgColor theme="7" tint="0.79998168889431442"/>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0"/>
        <bgColor indexed="64"/>
      </patternFill>
    </fill>
    <fill>
      <patternFill patternType="solid">
        <fgColor theme="0" tint="-0.1499984740745262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top style="double">
        <color auto="1"/>
      </top>
      <bottom style="thin">
        <color auto="1"/>
      </bottom>
      <diagonal/>
    </border>
    <border>
      <left style="thin">
        <color auto="1"/>
      </left>
      <right/>
      <top style="double">
        <color auto="1"/>
      </top>
      <bottom style="thin">
        <color auto="1"/>
      </bottom>
      <diagonal/>
    </border>
    <border>
      <left style="thin">
        <color auto="1"/>
      </left>
      <right style="dashDotDot">
        <color auto="1"/>
      </right>
      <top style="thin">
        <color auto="1"/>
      </top>
      <bottom/>
      <diagonal/>
    </border>
    <border>
      <left style="thin">
        <color auto="1"/>
      </left>
      <right style="dashDotDot">
        <color auto="1"/>
      </right>
      <top/>
      <bottom style="double">
        <color auto="1"/>
      </bottom>
      <diagonal/>
    </border>
    <border>
      <left style="thin">
        <color auto="1"/>
      </left>
      <right style="dashDotDot">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bottom/>
      <diagonal/>
    </border>
    <border>
      <left style="hair">
        <color auto="1"/>
      </left>
      <right style="hair">
        <color auto="1"/>
      </right>
      <top style="thin">
        <color auto="1"/>
      </top>
      <bottom/>
      <diagonal/>
    </border>
    <border>
      <left style="hair">
        <color auto="1"/>
      </left>
      <right style="hair">
        <color auto="1"/>
      </right>
      <top style="double">
        <color auto="1"/>
      </top>
      <bottom style="thin">
        <color auto="1"/>
      </bottom>
      <diagonal/>
    </border>
    <border>
      <left style="dashDotDot">
        <color auto="1"/>
      </left>
      <right style="hair">
        <color auto="1"/>
      </right>
      <top style="thin">
        <color auto="1"/>
      </top>
      <bottom style="hair">
        <color auto="1"/>
      </bottom>
      <diagonal/>
    </border>
    <border>
      <left style="dashDotDot">
        <color auto="1"/>
      </left>
      <right style="hair">
        <color auto="1"/>
      </right>
      <top/>
      <bottom style="hair">
        <color auto="1"/>
      </bottom>
      <diagonal/>
    </border>
    <border>
      <left/>
      <right style="hair">
        <color auto="1"/>
      </right>
      <top/>
      <bottom/>
      <diagonal/>
    </border>
    <border>
      <left/>
      <right/>
      <top/>
      <bottom style="double">
        <color auto="1"/>
      </bottom>
      <diagonal/>
    </border>
    <border>
      <left/>
      <right style="hair">
        <color auto="1"/>
      </right>
      <top/>
      <bottom style="double">
        <color auto="1"/>
      </bottom>
      <diagonal/>
    </border>
    <border>
      <left/>
      <right style="dashDotDot">
        <color auto="1"/>
      </right>
      <top style="thin">
        <color auto="1"/>
      </top>
      <bottom/>
      <diagonal/>
    </border>
    <border>
      <left/>
      <right style="dashDotDot">
        <color auto="1"/>
      </right>
      <top/>
      <bottom/>
      <diagonal/>
    </border>
    <border>
      <left style="hair">
        <color auto="1"/>
      </left>
      <right style="hair">
        <color auto="1"/>
      </right>
      <top style="thin">
        <color auto="1"/>
      </top>
      <bottom style="hair">
        <color auto="1"/>
      </bottom>
      <diagonal/>
    </border>
    <border>
      <left style="dashDotDot">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dashDotDot">
        <color auto="1"/>
      </left>
      <right style="hair">
        <color auto="1"/>
      </right>
      <top style="hair">
        <color auto="1"/>
      </top>
      <bottom/>
      <diagonal/>
    </border>
    <border>
      <left style="hair">
        <color auto="1"/>
      </left>
      <right style="hair">
        <color auto="1"/>
      </right>
      <top style="hair">
        <color auto="1"/>
      </top>
      <bottom/>
      <diagonal/>
    </border>
    <border>
      <left style="hair">
        <color auto="1"/>
      </left>
      <right/>
      <top style="double">
        <color auto="1"/>
      </top>
      <bottom style="double">
        <color auto="1"/>
      </bottom>
      <diagonal/>
    </border>
    <border>
      <left/>
      <right/>
      <top style="double">
        <color auto="1"/>
      </top>
      <bottom style="double">
        <color auto="1"/>
      </bottom>
      <diagonal/>
    </border>
    <border>
      <left/>
      <right style="hair">
        <color auto="1"/>
      </right>
      <top style="double">
        <color auto="1"/>
      </top>
      <bottom style="double">
        <color auto="1"/>
      </bottom>
      <diagonal/>
    </border>
    <border>
      <left style="hair">
        <color auto="1"/>
      </left>
      <right/>
      <top style="double">
        <color auto="1"/>
      </top>
      <bottom style="thin">
        <color auto="1"/>
      </bottom>
      <diagonal/>
    </border>
    <border>
      <left/>
      <right style="hair">
        <color auto="1"/>
      </right>
      <top style="double">
        <color auto="1"/>
      </top>
      <bottom style="thin">
        <color auto="1"/>
      </bottom>
      <diagonal/>
    </border>
    <border>
      <left style="thin">
        <color auto="1"/>
      </left>
      <right/>
      <top style="double">
        <color auto="1"/>
      </top>
      <bottom style="double">
        <color auto="1"/>
      </bottom>
      <diagonal/>
    </border>
    <border>
      <left style="hair">
        <color auto="1"/>
      </left>
      <right style="hair">
        <color auto="1"/>
      </right>
      <top style="double">
        <color auto="1"/>
      </top>
      <bottom style="double">
        <color auto="1"/>
      </bottom>
      <diagonal/>
    </border>
    <border>
      <left style="hair">
        <color auto="1"/>
      </left>
      <right style="hair">
        <color auto="1"/>
      </right>
      <top/>
      <bottom style="hair">
        <color auto="1"/>
      </bottom>
      <diagonal/>
    </border>
    <border>
      <left style="hair">
        <color auto="1"/>
      </left>
      <right style="thin">
        <color auto="1"/>
      </right>
      <top/>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dashDotDot">
        <color auto="1"/>
      </left>
      <right/>
      <top style="hair">
        <color auto="1"/>
      </top>
      <bottom style="double">
        <color auto="1"/>
      </bottom>
      <diagonal/>
    </border>
    <border>
      <left style="hair">
        <color auto="1"/>
      </left>
      <right style="hair">
        <color auto="1"/>
      </right>
      <top style="hair">
        <color auto="1"/>
      </top>
      <bottom style="double">
        <color auto="1"/>
      </bottom>
      <diagonal/>
    </border>
    <border>
      <left style="thin">
        <color auto="1"/>
      </left>
      <right/>
      <top/>
      <bottom/>
      <diagonal/>
    </border>
    <border>
      <left/>
      <right style="hair">
        <color auto="1"/>
      </right>
      <top style="thin">
        <color auto="1"/>
      </top>
      <bottom style="thin">
        <color auto="1"/>
      </bottom>
      <diagonal/>
    </border>
    <border>
      <left style="thin">
        <color auto="1"/>
      </left>
      <right/>
      <top/>
      <bottom style="thin">
        <color auto="1"/>
      </bottom>
      <diagonal/>
    </border>
    <border>
      <left style="dashDotDot">
        <color auto="1"/>
      </left>
      <right/>
      <top style="thin">
        <color auto="1"/>
      </top>
      <bottom style="hair">
        <color auto="1"/>
      </bottom>
      <diagonal/>
    </border>
    <border>
      <left/>
      <right/>
      <top style="thin">
        <color auto="1"/>
      </top>
      <bottom style="hair">
        <color auto="1"/>
      </bottom>
      <diagonal/>
    </border>
    <border>
      <left/>
      <right style="hair">
        <color auto="1"/>
      </right>
      <top style="thin">
        <color auto="1"/>
      </top>
      <bottom style="hair">
        <color auto="1"/>
      </bottom>
      <diagonal/>
    </border>
    <border>
      <left/>
      <right/>
      <top style="hair">
        <color auto="1"/>
      </top>
      <bottom style="double">
        <color auto="1"/>
      </bottom>
      <diagonal/>
    </border>
    <border>
      <left/>
      <right style="hair">
        <color auto="1"/>
      </right>
      <top style="hair">
        <color auto="1"/>
      </top>
      <bottom style="double">
        <color auto="1"/>
      </bottom>
      <diagonal/>
    </border>
    <border>
      <left style="dashDotDot">
        <color auto="1"/>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dashDotDot">
        <color auto="1"/>
      </left>
      <right/>
      <top/>
      <bottom style="hair">
        <color auto="1"/>
      </bottom>
      <diagonal/>
    </border>
    <border>
      <left style="hair">
        <color auto="1"/>
      </left>
      <right style="hair">
        <color auto="1"/>
      </right>
      <top style="thin">
        <color auto="1"/>
      </top>
      <bottom style="thin">
        <color auto="1"/>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85">
    <xf numFmtId="0" fontId="0" fillId="0" borderId="0" xfId="0"/>
    <xf numFmtId="164" fontId="2" fillId="2" borderId="15" xfId="1" applyNumberFormat="1" applyFont="1" applyFill="1" applyBorder="1" applyAlignment="1" applyProtection="1">
      <alignment vertical="center"/>
      <protection locked="0"/>
    </xf>
    <xf numFmtId="0" fontId="2" fillId="2" borderId="17" xfId="0" applyFont="1" applyFill="1" applyBorder="1" applyAlignment="1" applyProtection="1">
      <alignment vertical="center"/>
      <protection locked="0"/>
    </xf>
    <xf numFmtId="0" fontId="2" fillId="2" borderId="24" xfId="0" applyFont="1" applyFill="1" applyBorder="1" applyAlignment="1" applyProtection="1">
      <alignment vertical="center"/>
      <protection locked="0"/>
    </xf>
    <xf numFmtId="0" fontId="2" fillId="2" borderId="25" xfId="0" applyFont="1" applyFill="1" applyBorder="1" applyAlignment="1" applyProtection="1">
      <alignment vertical="center"/>
      <protection locked="0"/>
    </xf>
    <xf numFmtId="0" fontId="2" fillId="2" borderId="26" xfId="0" applyFont="1" applyFill="1" applyBorder="1" applyAlignment="1" applyProtection="1">
      <alignment vertical="center"/>
      <protection locked="0"/>
    </xf>
    <xf numFmtId="0" fontId="2" fillId="2" borderId="31" xfId="0" applyFont="1" applyFill="1" applyBorder="1" applyAlignment="1" applyProtection="1">
      <alignment vertical="center"/>
      <protection locked="0"/>
    </xf>
    <xf numFmtId="0" fontId="2" fillId="2" borderId="32" xfId="0" applyFont="1" applyFill="1" applyBorder="1" applyAlignment="1" applyProtection="1">
      <alignment vertical="center"/>
      <protection locked="0"/>
    </xf>
    <xf numFmtId="0" fontId="2" fillId="2" borderId="18" xfId="0" applyFont="1" applyFill="1" applyBorder="1" applyAlignment="1" applyProtection="1">
      <alignment vertical="center"/>
      <protection locked="0"/>
    </xf>
    <xf numFmtId="0" fontId="2" fillId="2" borderId="40" xfId="0" applyFont="1" applyFill="1" applyBorder="1" applyAlignment="1" applyProtection="1">
      <alignment vertical="center"/>
      <protection locked="0"/>
    </xf>
    <xf numFmtId="164" fontId="2" fillId="2" borderId="50" xfId="1" applyNumberFormat="1" applyFont="1" applyFill="1" applyBorder="1" applyAlignment="1" applyProtection="1">
      <alignment vertical="center"/>
      <protection locked="0"/>
    </xf>
    <xf numFmtId="164" fontId="2" fillId="2" borderId="52" xfId="1" applyNumberFormat="1" applyFont="1" applyFill="1" applyBorder="1" applyAlignment="1" applyProtection="1">
      <alignment vertical="center"/>
      <protection locked="0"/>
    </xf>
    <xf numFmtId="164" fontId="2" fillId="2" borderId="26" xfId="1" applyNumberFormat="1" applyFont="1" applyFill="1" applyBorder="1" applyAlignment="1" applyProtection="1">
      <alignment vertical="center"/>
      <protection locked="0"/>
    </xf>
    <xf numFmtId="9" fontId="2" fillId="2" borderId="40" xfId="2" applyFont="1" applyFill="1" applyBorder="1" applyAlignment="1" applyProtection="1">
      <alignment vertical="center"/>
      <protection locked="0"/>
    </xf>
    <xf numFmtId="9" fontId="2" fillId="2" borderId="26" xfId="2" applyFont="1" applyFill="1" applyBorder="1" applyAlignment="1" applyProtection="1">
      <alignment vertical="center"/>
      <protection locked="0"/>
    </xf>
    <xf numFmtId="9" fontId="2" fillId="2" borderId="45" xfId="2" applyFont="1" applyFill="1" applyBorder="1" applyAlignment="1" applyProtection="1">
      <alignment vertical="center"/>
      <protection locked="0"/>
    </xf>
    <xf numFmtId="167" fontId="2" fillId="2" borderId="26" xfId="2" applyNumberFormat="1" applyFont="1" applyFill="1" applyBorder="1" applyAlignment="1" applyProtection="1">
      <alignment vertical="center"/>
      <protection locked="0"/>
    </xf>
    <xf numFmtId="0" fontId="2" fillId="2" borderId="1" xfId="0" applyFont="1" applyFill="1" applyBorder="1" applyAlignment="1" applyProtection="1">
      <alignment vertical="center"/>
      <protection locked="0"/>
    </xf>
    <xf numFmtId="164" fontId="9" fillId="2" borderId="24" xfId="1" applyNumberFormat="1" applyFont="1" applyFill="1" applyBorder="1" applyAlignment="1" applyProtection="1">
      <alignment horizontal="center" vertical="center"/>
      <protection locked="0"/>
    </xf>
    <xf numFmtId="0" fontId="2" fillId="0" borderId="0" xfId="0" applyFont="1" applyProtection="1"/>
    <xf numFmtId="0" fontId="2" fillId="0" borderId="1" xfId="0" applyFont="1" applyBorder="1" applyAlignment="1" applyProtection="1">
      <alignment vertical="center"/>
    </xf>
    <xf numFmtId="0" fontId="2" fillId="0" borderId="0" xfId="0" applyFont="1" applyAlignment="1" applyProtection="1">
      <alignment vertical="center"/>
    </xf>
    <xf numFmtId="0" fontId="2" fillId="4" borderId="1" xfId="0" applyFont="1" applyFill="1" applyBorder="1" applyAlignment="1" applyProtection="1">
      <alignment vertical="center"/>
    </xf>
    <xf numFmtId="0" fontId="12" fillId="3" borderId="2"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164" fontId="12" fillId="3" borderId="27" xfId="1" applyNumberFormat="1" applyFont="1" applyFill="1" applyBorder="1" applyAlignment="1" applyProtection="1">
      <alignment horizontal="center" vertical="center"/>
    </xf>
    <xf numFmtId="164" fontId="12" fillId="3" borderId="15" xfId="1" applyNumberFormat="1" applyFont="1" applyFill="1" applyBorder="1" applyAlignment="1" applyProtection="1">
      <alignment horizontal="center" vertical="center"/>
    </xf>
    <xf numFmtId="0" fontId="12" fillId="3" borderId="42" xfId="0" applyFont="1" applyFill="1" applyBorder="1" applyAlignment="1" applyProtection="1">
      <alignment horizontal="center" vertical="center"/>
    </xf>
    <xf numFmtId="0" fontId="2" fillId="0" borderId="0" xfId="0" applyFont="1" applyAlignment="1" applyProtection="1">
      <alignment horizontal="center" vertical="center"/>
    </xf>
    <xf numFmtId="0" fontId="2" fillId="2" borderId="1" xfId="0" applyFont="1" applyFill="1" applyBorder="1" applyAlignment="1" applyProtection="1">
      <alignment vertical="center"/>
    </xf>
    <xf numFmtId="0" fontId="9" fillId="4" borderId="49" xfId="0" applyFont="1" applyFill="1" applyBorder="1" applyAlignment="1" applyProtection="1">
      <alignment vertical="center" wrapText="1"/>
    </xf>
    <xf numFmtId="164" fontId="2" fillId="5" borderId="51" xfId="1" applyNumberFormat="1" applyFont="1" applyFill="1" applyBorder="1" applyAlignment="1" applyProtection="1">
      <alignment vertical="center"/>
    </xf>
    <xf numFmtId="0" fontId="2" fillId="5" borderId="1" xfId="0" applyFont="1" applyFill="1" applyBorder="1" applyAlignment="1" applyProtection="1">
      <alignment vertical="center"/>
    </xf>
    <xf numFmtId="0" fontId="9" fillId="4" borderId="44" xfId="0" applyFont="1" applyFill="1" applyBorder="1" applyAlignment="1" applyProtection="1">
      <alignment vertical="center" wrapText="1"/>
    </xf>
    <xf numFmtId="164" fontId="2" fillId="5" borderId="53" xfId="1" applyNumberFormat="1" applyFont="1" applyFill="1" applyBorder="1" applyAlignment="1" applyProtection="1">
      <alignment vertical="center"/>
    </xf>
    <xf numFmtId="164" fontId="2" fillId="5" borderId="16" xfId="1" applyNumberFormat="1" applyFont="1" applyFill="1" applyBorder="1" applyAlignment="1" applyProtection="1">
      <alignment vertical="center"/>
    </xf>
    <xf numFmtId="0" fontId="0" fillId="0" borderId="0" xfId="0" applyProtection="1"/>
    <xf numFmtId="0" fontId="2" fillId="0" borderId="0" xfId="0" applyFont="1" applyAlignment="1" applyProtection="1">
      <alignment wrapText="1"/>
    </xf>
    <xf numFmtId="164" fontId="12" fillId="3" borderId="14" xfId="1" applyNumberFormat="1" applyFont="1" applyFill="1" applyBorder="1" applyAlignment="1" applyProtection="1">
      <alignment horizontal="center" vertical="center"/>
    </xf>
    <xf numFmtId="0" fontId="12" fillId="3" borderId="41" xfId="0" applyFont="1" applyFill="1" applyBorder="1" applyAlignment="1" applyProtection="1">
      <alignment horizontal="center" vertical="center"/>
    </xf>
    <xf numFmtId="0" fontId="2" fillId="7" borderId="0" xfId="0" applyFont="1" applyFill="1" applyAlignment="1" applyProtection="1">
      <alignment horizontal="center" vertical="center"/>
    </xf>
    <xf numFmtId="0" fontId="9" fillId="4" borderId="54" xfId="0" applyFont="1" applyFill="1" applyBorder="1" applyAlignment="1" applyProtection="1">
      <alignment vertical="center"/>
    </xf>
    <xf numFmtId="164" fontId="2" fillId="5" borderId="26" xfId="1" applyNumberFormat="1" applyFont="1" applyFill="1" applyBorder="1" applyAlignment="1" applyProtection="1">
      <alignment vertical="center"/>
    </xf>
    <xf numFmtId="0" fontId="2" fillId="7" borderId="0" xfId="0" applyFont="1" applyFill="1" applyAlignment="1" applyProtection="1">
      <alignment vertical="center"/>
    </xf>
    <xf numFmtId="0" fontId="12" fillId="3" borderId="58" xfId="0" applyFont="1" applyFill="1" applyBorder="1" applyAlignment="1" applyProtection="1">
      <alignment horizontal="center" vertical="center" readingOrder="2"/>
    </xf>
    <xf numFmtId="164" fontId="2" fillId="5" borderId="24" xfId="1" applyNumberFormat="1" applyFont="1" applyFill="1" applyBorder="1" applyAlignment="1" applyProtection="1">
      <alignment vertical="center"/>
    </xf>
    <xf numFmtId="164" fontId="9" fillId="4" borderId="26" xfId="1" applyNumberFormat="1" applyFont="1" applyFill="1" applyBorder="1" applyAlignment="1" applyProtection="1">
      <alignment horizontal="center" vertical="center"/>
    </xf>
    <xf numFmtId="9" fontId="2" fillId="4" borderId="26" xfId="2" applyFont="1" applyFill="1" applyBorder="1" applyAlignment="1" applyProtection="1">
      <alignment vertical="center"/>
    </xf>
    <xf numFmtId="164" fontId="3" fillId="4" borderId="26" xfId="1" applyNumberFormat="1" applyFont="1" applyFill="1" applyBorder="1" applyAlignment="1" applyProtection="1">
      <alignment horizontal="center" vertical="center"/>
    </xf>
    <xf numFmtId="164" fontId="2" fillId="5" borderId="45" xfId="1" applyNumberFormat="1" applyFont="1" applyFill="1" applyBorder="1" applyAlignment="1" applyProtection="1">
      <alignment vertical="center"/>
    </xf>
    <xf numFmtId="0" fontId="0" fillId="7" borderId="0" xfId="0" applyFill="1" applyProtection="1"/>
    <xf numFmtId="4" fontId="4" fillId="6" borderId="26" xfId="0" applyNumberFormat="1" applyFont="1" applyFill="1" applyBorder="1" applyAlignment="1" applyProtection="1">
      <alignment horizontal="center"/>
    </xf>
    <xf numFmtId="4" fontId="4" fillId="6" borderId="55" xfId="0" applyNumberFormat="1" applyFont="1" applyFill="1" applyBorder="1" applyAlignment="1" applyProtection="1">
      <alignment horizontal="center"/>
    </xf>
    <xf numFmtId="0" fontId="2" fillId="7" borderId="0" xfId="0" applyFont="1" applyFill="1" applyAlignment="1" applyProtection="1">
      <alignment wrapText="1"/>
    </xf>
    <xf numFmtId="9" fontId="4" fillId="3" borderId="59" xfId="2" applyFont="1" applyFill="1" applyBorder="1" applyAlignment="1" applyProtection="1">
      <alignment horizontal="center"/>
    </xf>
    <xf numFmtId="0" fontId="4" fillId="3" borderId="61" xfId="0" applyFont="1" applyFill="1" applyBorder="1" applyAlignment="1" applyProtection="1">
      <alignment horizontal="center"/>
    </xf>
    <xf numFmtId="3" fontId="4" fillId="6" borderId="26" xfId="0" applyNumberFormat="1" applyFont="1" applyFill="1" applyBorder="1" applyAlignment="1" applyProtection="1">
      <alignment horizontal="center"/>
    </xf>
    <xf numFmtId="3" fontId="4" fillId="6" borderId="55" xfId="0" applyNumberFormat="1" applyFont="1" applyFill="1" applyBorder="1" applyAlignment="1" applyProtection="1">
      <alignment horizontal="center"/>
    </xf>
    <xf numFmtId="0" fontId="12" fillId="3" borderId="14" xfId="0" applyFont="1" applyFill="1" applyBorder="1" applyAlignment="1" applyProtection="1">
      <alignment horizontal="center" vertical="center"/>
    </xf>
    <xf numFmtId="0" fontId="5" fillId="4" borderId="8" xfId="0" applyFont="1" applyFill="1" applyBorder="1" applyAlignment="1" applyProtection="1">
      <alignment horizontal="center" vertical="center" wrapText="1"/>
    </xf>
    <xf numFmtId="0" fontId="2" fillId="4" borderId="3" xfId="0" applyFont="1" applyFill="1" applyBorder="1" applyAlignment="1" applyProtection="1">
      <alignment vertical="center" wrapText="1"/>
    </xf>
    <xf numFmtId="0" fontId="2" fillId="4" borderId="15" xfId="0" applyFont="1" applyFill="1" applyBorder="1" applyAlignment="1" applyProtection="1">
      <alignment vertical="center"/>
    </xf>
    <xf numFmtId="164" fontId="2" fillId="5" borderId="15" xfId="1" applyNumberFormat="1" applyFont="1" applyFill="1" applyBorder="1" applyAlignment="1" applyProtection="1">
      <alignment vertical="center"/>
    </xf>
    <xf numFmtId="0" fontId="2" fillId="0" borderId="3" xfId="0" applyFont="1" applyBorder="1" applyAlignment="1" applyProtection="1">
      <alignment horizontal="right"/>
    </xf>
    <xf numFmtId="0" fontId="2" fillId="0" borderId="0" xfId="0" applyFont="1" applyAlignment="1" applyProtection="1">
      <alignment horizontal="right"/>
    </xf>
    <xf numFmtId="0" fontId="4" fillId="3" borderId="5" xfId="0" applyFont="1" applyFill="1" applyBorder="1" applyAlignment="1" applyProtection="1">
      <alignment horizontal="center" vertical="center" wrapText="1"/>
    </xf>
    <xf numFmtId="0" fontId="12" fillId="3" borderId="14" xfId="0" applyFont="1" applyFill="1" applyBorder="1" applyAlignment="1" applyProtection="1">
      <alignment horizontal="center" vertical="center" wrapText="1"/>
    </xf>
    <xf numFmtId="164" fontId="12" fillId="3" borderId="14" xfId="1" applyNumberFormat="1" applyFont="1" applyFill="1" applyBorder="1" applyAlignment="1" applyProtection="1">
      <alignment horizontal="center" vertical="center" wrapText="1"/>
    </xf>
    <xf numFmtId="9" fontId="12" fillId="3" borderId="14" xfId="2" applyFont="1" applyFill="1" applyBorder="1" applyAlignment="1" applyProtection="1">
      <alignment horizontal="center" vertical="center" wrapText="1"/>
    </xf>
    <xf numFmtId="0" fontId="12" fillId="3" borderId="41" xfId="0" applyFont="1" applyFill="1" applyBorder="1" applyAlignment="1" applyProtection="1">
      <alignment horizontal="center" vertical="center" wrapText="1"/>
    </xf>
    <xf numFmtId="0" fontId="2" fillId="4" borderId="57" xfId="0" applyFont="1" applyFill="1" applyBorder="1" applyAlignment="1" applyProtection="1">
      <alignment vertical="center"/>
    </xf>
    <xf numFmtId="165" fontId="2" fillId="4" borderId="40" xfId="6" applyNumberFormat="1" applyFont="1" applyFill="1" applyBorder="1" applyAlignment="1" applyProtection="1">
      <alignment vertical="center"/>
    </xf>
    <xf numFmtId="164" fontId="2" fillId="4" borderId="40" xfId="1" applyNumberFormat="1" applyFont="1" applyFill="1" applyBorder="1" applyAlignment="1" applyProtection="1">
      <alignment vertical="center"/>
    </xf>
    <xf numFmtId="164" fontId="2" fillId="5" borderId="40" xfId="1" applyNumberFormat="1" applyFont="1" applyFill="1" applyBorder="1" applyAlignment="1" applyProtection="1">
      <alignment vertical="center"/>
    </xf>
    <xf numFmtId="0" fontId="2" fillId="4" borderId="54" xfId="0" applyFont="1" applyFill="1" applyBorder="1" applyAlignment="1" applyProtection="1">
      <alignment vertical="center"/>
    </xf>
    <xf numFmtId="165" fontId="2" fillId="4" borderId="26" xfId="6" applyNumberFormat="1" applyFont="1" applyFill="1" applyBorder="1" applyAlignment="1" applyProtection="1">
      <alignment vertical="center"/>
    </xf>
    <xf numFmtId="164" fontId="2" fillId="4" borderId="26" xfId="1" applyNumberFormat="1" applyFont="1" applyFill="1" applyBorder="1" applyAlignment="1" applyProtection="1">
      <alignment vertical="center"/>
    </xf>
    <xf numFmtId="0" fontId="2" fillId="0" borderId="0" xfId="0" applyFont="1" applyAlignment="1" applyProtection="1">
      <alignment horizontal="center" vertical="center" wrapText="1"/>
    </xf>
    <xf numFmtId="0" fontId="2" fillId="7" borderId="0" xfId="0" applyFont="1" applyFill="1" applyProtection="1"/>
    <xf numFmtId="0" fontId="3" fillId="0" borderId="0" xfId="0" applyFont="1" applyProtection="1"/>
    <xf numFmtId="0" fontId="2" fillId="4" borderId="44" xfId="0" applyFont="1" applyFill="1" applyBorder="1" applyAlignment="1" applyProtection="1">
      <alignment vertical="center"/>
    </xf>
    <xf numFmtId="165" fontId="2" fillId="4" borderId="45" xfId="6" applyNumberFormat="1" applyFont="1" applyFill="1" applyBorder="1" applyAlignment="1" applyProtection="1">
      <alignment vertical="center"/>
    </xf>
    <xf numFmtId="164" fontId="2" fillId="4" borderId="45" xfId="1" applyNumberFormat="1" applyFont="1" applyFill="1" applyBorder="1" applyAlignment="1" applyProtection="1">
      <alignment vertical="center"/>
    </xf>
    <xf numFmtId="164" fontId="5" fillId="5" borderId="16" xfId="0" applyNumberFormat="1" applyFont="1" applyFill="1" applyBorder="1" applyAlignment="1" applyProtection="1">
      <alignment vertical="center"/>
    </xf>
    <xf numFmtId="0" fontId="4" fillId="3" borderId="3" xfId="0" applyFont="1" applyFill="1" applyBorder="1" applyAlignment="1" applyProtection="1">
      <alignment horizontal="center" vertical="center" wrapText="1"/>
    </xf>
    <xf numFmtId="0" fontId="12" fillId="3" borderId="4" xfId="0" applyFont="1" applyFill="1" applyBorder="1" applyAlignment="1" applyProtection="1">
      <alignment horizontal="center" vertical="center" wrapText="1"/>
    </xf>
    <xf numFmtId="164" fontId="2" fillId="5" borderId="32" xfId="1" applyNumberFormat="1" applyFont="1" applyFill="1" applyBorder="1" applyAlignment="1" applyProtection="1">
      <alignment vertical="center"/>
    </xf>
    <xf numFmtId="164" fontId="2" fillId="5" borderId="39" xfId="1" applyNumberFormat="1" applyFont="1" applyFill="1" applyBorder="1" applyAlignment="1" applyProtection="1">
      <alignment vertical="center"/>
    </xf>
    <xf numFmtId="164" fontId="2" fillId="5" borderId="35" xfId="1" applyNumberFormat="1" applyFont="1" applyFill="1" applyBorder="1" applyAlignment="1" applyProtection="1">
      <alignment vertical="center"/>
    </xf>
    <xf numFmtId="164" fontId="2" fillId="5" borderId="29" xfId="1" applyNumberFormat="1" applyFont="1" applyFill="1" applyBorder="1" applyAlignment="1" applyProtection="1">
      <alignment vertical="center"/>
    </xf>
    <xf numFmtId="164" fontId="5" fillId="5" borderId="16" xfId="1" applyNumberFormat="1" applyFont="1" applyFill="1" applyBorder="1" applyAlignment="1" applyProtection="1">
      <alignment vertical="center"/>
    </xf>
    <xf numFmtId="164" fontId="8" fillId="5" borderId="13" xfId="0" applyNumberFormat="1" applyFont="1" applyFill="1" applyBorder="1" applyAlignment="1" applyProtection="1">
      <alignment horizontal="center" vertical="center" wrapText="1"/>
    </xf>
    <xf numFmtId="0" fontId="7" fillId="0" borderId="0" xfId="0" applyFont="1" applyAlignment="1" applyProtection="1">
      <alignment horizontal="right"/>
    </xf>
    <xf numFmtId="0" fontId="5" fillId="4" borderId="1" xfId="0" applyFont="1" applyFill="1" applyBorder="1" applyAlignment="1" applyProtection="1">
      <alignment vertical="center" wrapText="1"/>
    </xf>
    <xf numFmtId="0" fontId="2" fillId="4" borderId="1" xfId="0" applyFont="1" applyFill="1" applyBorder="1" applyAlignment="1" applyProtection="1">
      <alignment vertical="center" wrapText="1"/>
    </xf>
    <xf numFmtId="0" fontId="7" fillId="0" borderId="0" xfId="0" applyFont="1" applyProtection="1"/>
    <xf numFmtId="0" fontId="2" fillId="0" borderId="0" xfId="0" applyFont="1" applyAlignment="1" applyProtection="1">
      <alignment horizontal="right" readingOrder="2"/>
    </xf>
    <xf numFmtId="3" fontId="2" fillId="0" borderId="0" xfId="0" applyNumberFormat="1" applyFont="1" applyAlignment="1" applyProtection="1">
      <alignment horizontal="center"/>
    </xf>
    <xf numFmtId="165" fontId="2" fillId="0" borderId="0" xfId="3" applyNumberFormat="1" applyFont="1" applyProtection="1"/>
    <xf numFmtId="0" fontId="5" fillId="4" borderId="8" xfId="0"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2" fillId="4" borderId="50" xfId="0" applyFont="1" applyFill="1" applyBorder="1" applyAlignment="1" applyProtection="1">
      <alignment horizontal="center" vertical="center"/>
    </xf>
    <xf numFmtId="0" fontId="2" fillId="4" borderId="51" xfId="0" applyFont="1" applyFill="1" applyBorder="1" applyAlignment="1" applyProtection="1">
      <alignment horizontal="center" vertical="center"/>
    </xf>
    <xf numFmtId="0" fontId="2" fillId="4" borderId="52" xfId="0" applyFont="1" applyFill="1" applyBorder="1" applyAlignment="1" applyProtection="1">
      <alignment horizontal="center" vertical="center"/>
    </xf>
    <xf numFmtId="0" fontId="2" fillId="4" borderId="53" xfId="0" applyFont="1" applyFill="1" applyBorder="1" applyAlignment="1" applyProtection="1">
      <alignment horizontal="center" vertical="center"/>
    </xf>
    <xf numFmtId="0" fontId="12" fillId="3" borderId="12" xfId="0" applyFont="1" applyFill="1" applyBorder="1" applyAlignment="1" applyProtection="1">
      <alignment horizontal="center" vertical="center"/>
    </xf>
    <xf numFmtId="0" fontId="12" fillId="3" borderId="47" xfId="0" applyFont="1" applyFill="1" applyBorder="1" applyAlignment="1" applyProtection="1">
      <alignment horizontal="center" vertical="center"/>
    </xf>
    <xf numFmtId="0" fontId="12" fillId="3" borderId="46" xfId="0" applyFont="1" applyFill="1" applyBorder="1" applyAlignment="1" applyProtection="1">
      <alignment horizontal="center" vertical="center" wrapText="1"/>
    </xf>
    <xf numFmtId="0" fontId="12" fillId="3" borderId="0" xfId="0" applyFont="1" applyFill="1" applyAlignment="1" applyProtection="1">
      <alignment horizontal="center" vertical="center" wrapText="1"/>
    </xf>
    <xf numFmtId="0" fontId="5" fillId="4" borderId="10" xfId="0" applyFont="1" applyFill="1" applyBorder="1" applyAlignment="1" applyProtection="1">
      <alignment horizontal="center" vertical="center" wrapText="1"/>
    </xf>
    <xf numFmtId="0" fontId="2" fillId="4" borderId="49" xfId="0" applyFont="1" applyFill="1" applyBorder="1" applyAlignment="1" applyProtection="1">
      <alignment horizontal="center" vertical="center"/>
    </xf>
    <xf numFmtId="0" fontId="2" fillId="4" borderId="54" xfId="0" applyFont="1" applyFill="1" applyBorder="1" applyAlignment="1" applyProtection="1">
      <alignment horizontal="center" vertical="center"/>
    </xf>
    <xf numFmtId="0" fontId="2" fillId="4" borderId="56" xfId="0" applyFont="1" applyFill="1" applyBorder="1" applyAlignment="1" applyProtection="1">
      <alignment horizontal="center" vertical="center"/>
    </xf>
    <xf numFmtId="0" fontId="5" fillId="4" borderId="7" xfId="0" applyFont="1" applyFill="1" applyBorder="1" applyAlignment="1" applyProtection="1">
      <alignment horizontal="center" vertical="center" wrapText="1"/>
    </xf>
    <xf numFmtId="0" fontId="5" fillId="4" borderId="6" xfId="0" applyFont="1" applyFill="1" applyBorder="1" applyAlignment="1" applyProtection="1">
      <alignment horizontal="center" vertical="center" wrapText="1"/>
    </xf>
    <xf numFmtId="0" fontId="5" fillId="4" borderId="37" xfId="0" applyFont="1" applyFill="1" applyBorder="1" applyAlignment="1" applyProtection="1">
      <alignment horizontal="center" vertical="center" wrapText="1"/>
    </xf>
    <xf numFmtId="0" fontId="2" fillId="4" borderId="44"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0" fontId="5" fillId="4" borderId="6" xfId="0" applyFont="1" applyFill="1" applyBorder="1" applyAlignment="1" applyProtection="1">
      <alignment horizontal="center" vertical="center"/>
    </xf>
    <xf numFmtId="0" fontId="5" fillId="4" borderId="37" xfId="0" applyFont="1" applyFill="1" applyBorder="1" applyAlignment="1" applyProtection="1">
      <alignment horizontal="center" vertical="center"/>
    </xf>
    <xf numFmtId="0" fontId="12" fillId="3" borderId="48" xfId="0" applyFont="1" applyFill="1" applyBorder="1" applyAlignment="1" applyProtection="1">
      <alignment horizontal="center" vertical="center" wrapText="1"/>
    </xf>
    <xf numFmtId="0" fontId="12" fillId="3" borderId="5" xfId="0" applyFont="1" applyFill="1" applyBorder="1" applyAlignment="1" applyProtection="1">
      <alignment horizontal="center" vertical="center" wrapText="1"/>
    </xf>
    <xf numFmtId="0" fontId="2" fillId="4" borderId="55" xfId="0" applyFont="1" applyFill="1" applyBorder="1" applyAlignment="1" applyProtection="1">
      <alignment horizontal="center" vertical="center"/>
    </xf>
    <xf numFmtId="0" fontId="12" fillId="3" borderId="12" xfId="0" applyFont="1" applyFill="1" applyBorder="1" applyAlignment="1" applyProtection="1">
      <alignment horizontal="center" vertical="center" wrapText="1"/>
    </xf>
    <xf numFmtId="0" fontId="12" fillId="3" borderId="47" xfId="0" applyFont="1" applyFill="1" applyBorder="1" applyAlignment="1" applyProtection="1">
      <alignment horizontal="center" vertical="center" wrapText="1"/>
    </xf>
    <xf numFmtId="0" fontId="6" fillId="3" borderId="11" xfId="0" applyFont="1" applyFill="1" applyBorder="1" applyAlignment="1" applyProtection="1">
      <alignment horizontal="center" vertical="center" wrapText="1"/>
    </xf>
    <xf numFmtId="0" fontId="6" fillId="3" borderId="12" xfId="0" applyFont="1" applyFill="1" applyBorder="1" applyAlignment="1" applyProtection="1">
      <alignment horizontal="center" vertical="center" wrapText="1"/>
    </xf>
    <xf numFmtId="0" fontId="2" fillId="4" borderId="33" xfId="0" applyFont="1" applyFill="1" applyBorder="1" applyAlignment="1" applyProtection="1">
      <alignment horizontal="center" vertical="center"/>
    </xf>
    <xf numFmtId="0" fontId="2" fillId="4" borderId="34" xfId="0" applyFont="1" applyFill="1" applyBorder="1" applyAlignment="1" applyProtection="1">
      <alignment horizontal="center" vertical="center"/>
    </xf>
    <xf numFmtId="0" fontId="2" fillId="4" borderId="35"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2" fillId="4" borderId="20" xfId="0" applyFont="1" applyFill="1" applyBorder="1" applyAlignment="1" applyProtection="1">
      <alignment horizontal="center" vertical="center"/>
    </xf>
    <xf numFmtId="0" fontId="2" fillId="4" borderId="21" xfId="0" applyFont="1" applyFill="1" applyBorder="1" applyAlignment="1" applyProtection="1">
      <alignment horizontal="center" vertical="center"/>
    </xf>
    <xf numFmtId="0" fontId="12" fillId="3" borderId="2"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4" xfId="0" applyFont="1" applyFill="1" applyBorder="1" applyAlignment="1" applyProtection="1">
      <alignment horizontal="center" vertical="center" wrapText="1"/>
    </xf>
    <xf numFmtId="0" fontId="12" fillId="3" borderId="28" xfId="0" applyFont="1" applyFill="1" applyBorder="1" applyAlignment="1" applyProtection="1">
      <alignment horizontal="center" vertical="center" wrapText="1"/>
    </xf>
    <xf numFmtId="0" fontId="2" fillId="4" borderId="38" xfId="0" applyFont="1" applyFill="1" applyBorder="1" applyAlignment="1" applyProtection="1">
      <alignment horizontal="center" vertical="center" wrapText="1"/>
    </xf>
    <xf numFmtId="0" fontId="2" fillId="4" borderId="34" xfId="0" applyFont="1" applyFill="1" applyBorder="1" applyAlignment="1" applyProtection="1">
      <alignment horizontal="center" vertical="center" wrapText="1"/>
    </xf>
    <xf numFmtId="0" fontId="2" fillId="4" borderId="35" xfId="0" applyFont="1" applyFill="1" applyBorder="1" applyAlignment="1" applyProtection="1">
      <alignment horizontal="center" vertical="center" wrapText="1"/>
    </xf>
    <xf numFmtId="0" fontId="2" fillId="4" borderId="22" xfId="0" applyFont="1" applyFill="1" applyBorder="1" applyAlignment="1" applyProtection="1">
      <alignment horizontal="center" vertical="center"/>
    </xf>
    <xf numFmtId="0" fontId="2" fillId="4" borderId="23" xfId="0" applyFont="1" applyFill="1" applyBorder="1" applyAlignment="1" applyProtection="1">
      <alignment horizontal="center" vertical="center"/>
    </xf>
    <xf numFmtId="0" fontId="11" fillId="4" borderId="27" xfId="0" applyFont="1" applyFill="1" applyBorder="1" applyAlignment="1" applyProtection="1">
      <alignment horizontal="center" vertical="center" wrapText="1"/>
    </xf>
    <xf numFmtId="0" fontId="11" fillId="4" borderId="19" xfId="0" applyFont="1" applyFill="1" applyBorder="1" applyAlignment="1" applyProtection="1">
      <alignment horizontal="center" vertical="center" wrapText="1"/>
    </xf>
    <xf numFmtId="0" fontId="11" fillId="4" borderId="28" xfId="0" applyFont="1" applyFill="1" applyBorder="1" applyAlignment="1" applyProtection="1">
      <alignment horizontal="center" vertical="center" wrapText="1"/>
    </xf>
    <xf numFmtId="0" fontId="5" fillId="0" borderId="36" xfId="0" applyFont="1" applyBorder="1" applyAlignment="1" applyProtection="1">
      <alignment horizontal="center" vertical="center"/>
    </xf>
    <xf numFmtId="0" fontId="5" fillId="0" borderId="6" xfId="0" applyFont="1" applyBorder="1" applyAlignment="1" applyProtection="1">
      <alignment horizontal="center" vertical="center"/>
    </xf>
    <xf numFmtId="0" fontId="5" fillId="0" borderId="37" xfId="0" applyFont="1" applyBorder="1" applyAlignment="1" applyProtection="1">
      <alignment horizontal="center" vertical="center"/>
    </xf>
    <xf numFmtId="0" fontId="0" fillId="7" borderId="0" xfId="0" applyFill="1" applyBorder="1" applyAlignment="1" applyProtection="1">
      <alignment horizontal="center" vertical="center"/>
    </xf>
    <xf numFmtId="0" fontId="4" fillId="6" borderId="63" xfId="0" applyFont="1" applyFill="1" applyBorder="1" applyAlignment="1" applyProtection="1">
      <alignment horizontal="center"/>
    </xf>
    <xf numFmtId="0" fontId="10" fillId="3" borderId="64" xfId="0" applyFont="1" applyFill="1" applyBorder="1" applyAlignment="1" applyProtection="1">
      <alignment horizontal="center"/>
    </xf>
    <xf numFmtId="0" fontId="10" fillId="3" borderId="65" xfId="0" applyFont="1" applyFill="1" applyBorder="1" applyAlignment="1" applyProtection="1">
      <alignment horizontal="center"/>
    </xf>
    <xf numFmtId="0" fontId="8" fillId="2" borderId="46"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2" fillId="8" borderId="42" xfId="0" applyFont="1" applyFill="1" applyBorder="1" applyAlignment="1" applyProtection="1">
      <alignment horizontal="right" vertical="center" wrapText="1"/>
    </xf>
    <xf numFmtId="0" fontId="2" fillId="8" borderId="41" xfId="0" applyFont="1" applyFill="1" applyBorder="1" applyAlignment="1" applyProtection="1">
      <alignment horizontal="right" vertical="center" wrapText="1"/>
    </xf>
    <xf numFmtId="0" fontId="2" fillId="8" borderId="43" xfId="0" applyFont="1" applyFill="1" applyBorder="1" applyAlignment="1" applyProtection="1">
      <alignment horizontal="right" vertical="center" wrapText="1"/>
    </xf>
    <xf numFmtId="0" fontId="2" fillId="8" borderId="41" xfId="0" applyFont="1" applyFill="1" applyBorder="1" applyAlignment="1" applyProtection="1">
      <alignment horizontal="right" vertical="top" wrapText="1" readingOrder="2"/>
    </xf>
    <xf numFmtId="0" fontId="2" fillId="8" borderId="43" xfId="0" applyFont="1" applyFill="1" applyBorder="1" applyAlignment="1" applyProtection="1">
      <alignment horizontal="right" vertical="top" wrapText="1" readingOrder="2"/>
    </xf>
    <xf numFmtId="0" fontId="9" fillId="8" borderId="42" xfId="0" applyFont="1" applyFill="1" applyBorder="1" applyAlignment="1" applyProtection="1">
      <alignment horizontal="right" vertical="center" wrapText="1" readingOrder="2"/>
    </xf>
    <xf numFmtId="0" fontId="9" fillId="8" borderId="41" xfId="0" applyFont="1" applyFill="1" applyBorder="1" applyAlignment="1" applyProtection="1">
      <alignment horizontal="right" vertical="center" wrapText="1" readingOrder="2"/>
    </xf>
    <xf numFmtId="0" fontId="9" fillId="8" borderId="43" xfId="0" applyFont="1" applyFill="1" applyBorder="1" applyAlignment="1" applyProtection="1">
      <alignment horizontal="right" vertical="center" wrapText="1" readingOrder="2"/>
    </xf>
    <xf numFmtId="0" fontId="9" fillId="8" borderId="66" xfId="0" applyFont="1" applyFill="1" applyBorder="1" applyAlignment="1" applyProtection="1">
      <alignment horizontal="center" vertical="center" wrapText="1" readingOrder="2"/>
    </xf>
    <xf numFmtId="0" fontId="9" fillId="8" borderId="67" xfId="0" applyFont="1" applyFill="1" applyBorder="1" applyAlignment="1" applyProtection="1">
      <alignment horizontal="center" vertical="center" wrapText="1" readingOrder="2"/>
    </xf>
    <xf numFmtId="0" fontId="9" fillId="8" borderId="68" xfId="0" applyFont="1" applyFill="1" applyBorder="1" applyAlignment="1" applyProtection="1">
      <alignment horizontal="center" vertical="center" wrapText="1" readingOrder="2"/>
    </xf>
    <xf numFmtId="0" fontId="9" fillId="8" borderId="42" xfId="0" applyFont="1" applyFill="1" applyBorder="1" applyAlignment="1" applyProtection="1">
      <alignment horizontal="right" vertical="center" wrapText="1"/>
    </xf>
    <xf numFmtId="0" fontId="9" fillId="8" borderId="41" xfId="0" applyFont="1" applyFill="1" applyBorder="1" applyAlignment="1" applyProtection="1">
      <alignment horizontal="right" vertical="center" wrapText="1"/>
    </xf>
    <xf numFmtId="0" fontId="9" fillId="8" borderId="43" xfId="0" applyFont="1" applyFill="1" applyBorder="1" applyAlignment="1" applyProtection="1">
      <alignment horizontal="right" vertical="center" wrapText="1"/>
    </xf>
    <xf numFmtId="164" fontId="9" fillId="8" borderId="41" xfId="1" applyNumberFormat="1" applyFont="1" applyFill="1" applyBorder="1" applyAlignment="1" applyProtection="1">
      <alignment horizontal="right" vertical="center" wrapText="1" readingOrder="2"/>
    </xf>
    <xf numFmtId="164" fontId="2" fillId="8" borderId="41" xfId="1" applyNumberFormat="1" applyFont="1" applyFill="1" applyBorder="1" applyAlignment="1" applyProtection="1">
      <alignment horizontal="right" vertical="center" wrapText="1" readingOrder="2"/>
    </xf>
    <xf numFmtId="0" fontId="9" fillId="8" borderId="41" xfId="1" applyNumberFormat="1" applyFont="1" applyFill="1" applyBorder="1" applyAlignment="1" applyProtection="1">
      <alignment horizontal="right" vertical="top" wrapText="1" readingOrder="2"/>
    </xf>
    <xf numFmtId="0" fontId="9" fillId="8" borderId="43" xfId="1" applyNumberFormat="1" applyFont="1" applyFill="1" applyBorder="1" applyAlignment="1" applyProtection="1">
      <alignment horizontal="right" vertical="top" wrapText="1" readingOrder="2"/>
    </xf>
    <xf numFmtId="0" fontId="2" fillId="8" borderId="42" xfId="0" applyFont="1" applyFill="1" applyBorder="1" applyAlignment="1" applyProtection="1">
      <alignment horizontal="right" vertical="top" wrapText="1" readingOrder="2"/>
    </xf>
    <xf numFmtId="0" fontId="2" fillId="8" borderId="41" xfId="0" applyFont="1" applyFill="1" applyBorder="1" applyAlignment="1" applyProtection="1">
      <alignment horizontal="right" vertical="center" wrapText="1" readingOrder="2"/>
    </xf>
    <xf numFmtId="0" fontId="2" fillId="8" borderId="43" xfId="0" applyFont="1" applyFill="1" applyBorder="1" applyAlignment="1" applyProtection="1">
      <alignment horizontal="right" vertical="center" wrapText="1" readingOrder="2"/>
    </xf>
    <xf numFmtId="0" fontId="9" fillId="8" borderId="1" xfId="0" applyFont="1" applyFill="1" applyBorder="1" applyAlignment="1" applyProtection="1">
      <alignment vertical="top" wrapText="1" readingOrder="2"/>
    </xf>
    <xf numFmtId="0" fontId="2" fillId="8" borderId="1" xfId="0" applyFont="1" applyFill="1" applyBorder="1" applyAlignment="1" applyProtection="1">
      <alignment vertical="top" wrapText="1" readingOrder="2"/>
    </xf>
    <xf numFmtId="9" fontId="2" fillId="4" borderId="24" xfId="2" applyFont="1" applyFill="1" applyBorder="1" applyAlignment="1" applyProtection="1">
      <alignment horizontal="center" vertical="center"/>
    </xf>
    <xf numFmtId="164" fontId="0" fillId="4" borderId="60" xfId="0" applyNumberFormat="1" applyFill="1" applyBorder="1" applyAlignment="1" applyProtection="1">
      <alignment horizontal="center"/>
    </xf>
    <xf numFmtId="164" fontId="0" fillId="4" borderId="62" xfId="0" applyNumberFormat="1" applyFill="1" applyBorder="1" applyAlignment="1" applyProtection="1">
      <alignment horizontal="center"/>
    </xf>
    <xf numFmtId="164" fontId="5" fillId="4" borderId="6" xfId="0" applyNumberFormat="1" applyFont="1" applyFill="1" applyBorder="1" applyAlignment="1" applyProtection="1">
      <alignment vertical="center"/>
    </xf>
    <xf numFmtId="164" fontId="2" fillId="2" borderId="24" xfId="0" applyNumberFormat="1" applyFont="1" applyFill="1" applyBorder="1" applyAlignment="1" applyProtection="1">
      <alignment vertical="center"/>
      <protection locked="0"/>
    </xf>
    <xf numFmtId="164" fontId="2" fillId="2" borderId="26" xfId="0" applyNumberFormat="1" applyFont="1" applyFill="1" applyBorder="1" applyAlignment="1" applyProtection="1">
      <alignment vertical="center"/>
      <protection locked="0"/>
    </xf>
    <xf numFmtId="164" fontId="2" fillId="2" borderId="32" xfId="0" applyNumberFormat="1" applyFont="1" applyFill="1" applyBorder="1" applyAlignment="1" applyProtection="1">
      <alignment vertical="center"/>
      <protection locked="0"/>
    </xf>
    <xf numFmtId="164" fontId="2" fillId="2" borderId="40" xfId="0" applyNumberFormat="1" applyFont="1" applyFill="1" applyBorder="1" applyAlignment="1" applyProtection="1">
      <alignment vertical="center"/>
      <protection locked="0"/>
    </xf>
  </cellXfs>
  <cellStyles count="7">
    <cellStyle name="Comma" xfId="6" builtinId="3"/>
    <cellStyle name="Comma 2" xfId="3"/>
    <cellStyle name="Currency" xfId="1" builtinId="4"/>
    <cellStyle name="Currency 2" xfId="5"/>
    <cellStyle name="Normal" xfId="0" builtinId="0"/>
    <cellStyle name="Percent" xfId="2" builtinId="5"/>
    <cellStyle name="Percent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dimension ref="A1:L99"/>
  <sheetViews>
    <sheetView showGridLines="0" rightToLeft="1" tabSelected="1" topLeftCell="B1" zoomScale="70" zoomScaleNormal="70" workbookViewId="0">
      <selection activeCell="E5" sqref="E5"/>
    </sheetView>
  </sheetViews>
  <sheetFormatPr defaultColWidth="8.83203125" defaultRowHeight="14.5" x14ac:dyDescent="0.35"/>
  <cols>
    <col min="1" max="1" width="23.58203125" style="37" customWidth="1"/>
    <col min="2" max="2" width="39" style="19" customWidth="1"/>
    <col min="3" max="3" width="15" style="19" customWidth="1"/>
    <col min="4" max="4" width="19.83203125" style="19" bestFit="1" customWidth="1"/>
    <col min="5" max="5" width="26.08203125" style="19" customWidth="1"/>
    <col min="6" max="6" width="31" style="19" customWidth="1"/>
    <col min="7" max="7" width="56.33203125" style="64" customWidth="1"/>
    <col min="8" max="8" width="8.83203125" style="19"/>
    <col min="9" max="9" width="15.83203125" style="19" customWidth="1"/>
    <col min="10" max="16384" width="8.83203125" style="19"/>
  </cols>
  <sheetData>
    <row r="1" spans="1:12" ht="18.5" x14ac:dyDescent="0.35">
      <c r="A1" s="152" t="s">
        <v>87</v>
      </c>
      <c r="B1" s="153"/>
      <c r="C1" s="153"/>
      <c r="D1" s="153"/>
      <c r="E1" s="153"/>
      <c r="F1" s="153"/>
      <c r="G1" s="153"/>
      <c r="H1"/>
      <c r="I1"/>
    </row>
    <row r="2" spans="1:12" ht="14.5" customHeight="1" x14ac:dyDescent="0.35">
      <c r="A2"/>
      <c r="B2"/>
      <c r="C2"/>
      <c r="D2"/>
      <c r="E2"/>
      <c r="F2"/>
      <c r="G2"/>
      <c r="H2"/>
    </row>
    <row r="3" spans="1:12" s="21" customFormat="1" x14ac:dyDescent="0.3">
      <c r="A3" s="107" t="s">
        <v>6</v>
      </c>
      <c r="B3" s="108"/>
      <c r="C3" s="108"/>
      <c r="D3" s="108"/>
      <c r="E3" s="108"/>
      <c r="F3" s="108"/>
      <c r="G3" s="108"/>
      <c r="I3" s="20" t="s">
        <v>21</v>
      </c>
    </row>
    <row r="4" spans="1:12" s="28" customFormat="1" x14ac:dyDescent="0.3">
      <c r="A4" s="23"/>
      <c r="B4" s="24"/>
      <c r="C4" s="105" t="s">
        <v>1</v>
      </c>
      <c r="D4" s="106"/>
      <c r="E4" s="25" t="s">
        <v>2</v>
      </c>
      <c r="F4" s="26" t="s">
        <v>3</v>
      </c>
      <c r="G4" s="27" t="s">
        <v>24</v>
      </c>
      <c r="I4" s="22" t="s">
        <v>22</v>
      </c>
    </row>
    <row r="5" spans="1:12" s="21" customFormat="1" ht="43.5" x14ac:dyDescent="0.3">
      <c r="A5" s="99" t="s">
        <v>0</v>
      </c>
      <c r="B5" s="30" t="s">
        <v>82</v>
      </c>
      <c r="C5" s="101">
        <v>1</v>
      </c>
      <c r="D5" s="102"/>
      <c r="E5" s="10"/>
      <c r="F5" s="31">
        <f>E5*C5</f>
        <v>0</v>
      </c>
      <c r="G5" s="154" t="s">
        <v>67</v>
      </c>
      <c r="I5" s="29" t="s">
        <v>88</v>
      </c>
    </row>
    <row r="6" spans="1:12" s="21" customFormat="1" ht="29.5" thickBot="1" x14ac:dyDescent="0.35">
      <c r="A6" s="100"/>
      <c r="B6" s="33" t="s">
        <v>83</v>
      </c>
      <c r="C6" s="103">
        <v>1</v>
      </c>
      <c r="D6" s="104"/>
      <c r="E6" s="11"/>
      <c r="F6" s="34">
        <f>E6*C6</f>
        <v>0</v>
      </c>
      <c r="G6" s="155"/>
      <c r="I6" s="32" t="s">
        <v>23</v>
      </c>
    </row>
    <row r="7" spans="1:12" s="21" customFormat="1" ht="15.65" customHeight="1" thickTop="1" x14ac:dyDescent="0.3">
      <c r="A7" s="113" t="s">
        <v>33</v>
      </c>
      <c r="B7" s="114"/>
      <c r="C7" s="114"/>
      <c r="D7" s="114"/>
      <c r="E7" s="115"/>
      <c r="F7" s="35">
        <f>SUM(F5:F6)</f>
        <v>0</v>
      </c>
      <c r="G7" s="156"/>
      <c r="I7" s="176" t="s">
        <v>24</v>
      </c>
    </row>
    <row r="8" spans="1:12" s="36" customFormat="1" ht="15.65" customHeight="1" x14ac:dyDescent="0.3"/>
    <row r="9" spans="1:12" x14ac:dyDescent="0.35">
      <c r="F9" s="36"/>
      <c r="G9" s="36"/>
    </row>
    <row r="10" spans="1:12" s="21" customFormat="1" ht="14.5" customHeight="1" x14ac:dyDescent="0.3">
      <c r="A10" s="120" t="s">
        <v>5</v>
      </c>
      <c r="B10" s="121"/>
      <c r="C10" s="121"/>
      <c r="D10" s="121"/>
      <c r="E10" s="121"/>
      <c r="F10" s="121"/>
      <c r="G10" s="121"/>
    </row>
    <row r="11" spans="1:12" s="28" customFormat="1" x14ac:dyDescent="0.3">
      <c r="A11" s="23"/>
      <c r="B11" s="24"/>
      <c r="C11" s="105" t="s">
        <v>1</v>
      </c>
      <c r="D11" s="106"/>
      <c r="E11" s="38" t="s">
        <v>2</v>
      </c>
      <c r="F11" s="38" t="s">
        <v>3</v>
      </c>
      <c r="G11" s="39" t="s">
        <v>24</v>
      </c>
      <c r="H11" s="40"/>
    </row>
    <row r="12" spans="1:12" s="21" customFormat="1" ht="55.5" customHeight="1" x14ac:dyDescent="0.3">
      <c r="A12" s="109" t="s">
        <v>5</v>
      </c>
      <c r="B12" s="41" t="s">
        <v>61</v>
      </c>
      <c r="C12" s="122">
        <v>8</v>
      </c>
      <c r="D12" s="112"/>
      <c r="E12" s="12"/>
      <c r="F12" s="42">
        <f t="shared" ref="F12:F13" si="0">E12*C12</f>
        <v>0</v>
      </c>
      <c r="G12" s="157" t="s">
        <v>53</v>
      </c>
      <c r="H12" s="43"/>
    </row>
    <row r="13" spans="1:12" s="21" customFormat="1" ht="25" customHeight="1" thickBot="1" x14ac:dyDescent="0.35">
      <c r="A13" s="109"/>
      <c r="B13" s="41" t="s">
        <v>62</v>
      </c>
      <c r="C13" s="122">
        <v>4</v>
      </c>
      <c r="D13" s="112"/>
      <c r="E13" s="12"/>
      <c r="F13" s="42">
        <f t="shared" si="0"/>
        <v>0</v>
      </c>
      <c r="G13" s="157"/>
      <c r="H13" s="43"/>
      <c r="L13" s="36"/>
    </row>
    <row r="14" spans="1:12" s="21" customFormat="1" ht="26.5" customHeight="1" thickTop="1" x14ac:dyDescent="0.3">
      <c r="A14" s="117" t="s">
        <v>34</v>
      </c>
      <c r="B14" s="118"/>
      <c r="C14" s="118"/>
      <c r="D14" s="118"/>
      <c r="E14" s="119"/>
      <c r="F14" s="35">
        <f>SUM(F12:F13)</f>
        <v>0</v>
      </c>
      <c r="G14" s="158"/>
      <c r="L14" s="36"/>
    </row>
    <row r="15" spans="1:12" s="36" customFormat="1" ht="14" x14ac:dyDescent="0.3"/>
    <row r="16" spans="1:12" x14ac:dyDescent="0.35">
      <c r="B16" s="36"/>
      <c r="F16" s="36"/>
      <c r="G16" s="36"/>
      <c r="L16" s="36"/>
    </row>
    <row r="17" spans="1:12" x14ac:dyDescent="0.35">
      <c r="A17" s="120" t="s">
        <v>7</v>
      </c>
      <c r="B17" s="121"/>
      <c r="C17" s="121"/>
      <c r="D17" s="121"/>
      <c r="E17" s="121"/>
      <c r="F17" s="121"/>
      <c r="G17" s="121"/>
      <c r="H17" s="21"/>
      <c r="L17" s="36"/>
    </row>
    <row r="18" spans="1:12" x14ac:dyDescent="0.35">
      <c r="A18" s="23"/>
      <c r="B18" s="123" t="s">
        <v>68</v>
      </c>
      <c r="C18" s="124"/>
      <c r="D18" s="44" t="s">
        <v>44</v>
      </c>
      <c r="E18" s="38" t="s">
        <v>69</v>
      </c>
      <c r="F18" s="38" t="s">
        <v>70</v>
      </c>
      <c r="G18" s="39" t="s">
        <v>24</v>
      </c>
      <c r="H18" s="28"/>
      <c r="L18" s="36"/>
    </row>
    <row r="19" spans="1:12" x14ac:dyDescent="0.35">
      <c r="A19" s="99" t="s">
        <v>4</v>
      </c>
      <c r="B19" s="110">
        <v>1</v>
      </c>
      <c r="C19" s="102"/>
      <c r="D19" s="177" t="s">
        <v>48</v>
      </c>
      <c r="E19" s="18"/>
      <c r="F19" s="45">
        <f t="shared" ref="F19:F26" si="1">E19*B19</f>
        <v>0</v>
      </c>
      <c r="G19" s="159" t="s">
        <v>71</v>
      </c>
      <c r="H19" s="21"/>
      <c r="L19" s="36"/>
    </row>
    <row r="20" spans="1:12" x14ac:dyDescent="0.35">
      <c r="A20" s="109"/>
      <c r="B20" s="111">
        <v>2</v>
      </c>
      <c r="C20" s="112"/>
      <c r="D20" s="16"/>
      <c r="E20" s="46">
        <f t="shared" ref="E20:E26" si="2">$E$19*(1-D20)</f>
        <v>0</v>
      </c>
      <c r="F20" s="42">
        <f t="shared" si="1"/>
        <v>0</v>
      </c>
      <c r="G20" s="160"/>
      <c r="H20" s="43"/>
      <c r="L20" s="36"/>
    </row>
    <row r="21" spans="1:12" x14ac:dyDescent="0.35">
      <c r="A21" s="109"/>
      <c r="B21" s="111">
        <v>3</v>
      </c>
      <c r="C21" s="112"/>
      <c r="D21" s="16"/>
      <c r="E21" s="46">
        <f t="shared" si="2"/>
        <v>0</v>
      </c>
      <c r="F21" s="42">
        <f t="shared" si="1"/>
        <v>0</v>
      </c>
      <c r="G21" s="160"/>
      <c r="H21" s="21"/>
      <c r="L21" s="36"/>
    </row>
    <row r="22" spans="1:12" x14ac:dyDescent="0.35">
      <c r="A22" s="109"/>
      <c r="B22" s="111">
        <v>4</v>
      </c>
      <c r="C22" s="112"/>
      <c r="D22" s="16"/>
      <c r="E22" s="46">
        <f t="shared" si="2"/>
        <v>0</v>
      </c>
      <c r="F22" s="42">
        <f t="shared" si="1"/>
        <v>0</v>
      </c>
      <c r="G22" s="160"/>
      <c r="H22" s="21"/>
      <c r="L22" s="36"/>
    </row>
    <row r="23" spans="1:12" x14ac:dyDescent="0.35">
      <c r="A23" s="109"/>
      <c r="B23" s="111">
        <v>5</v>
      </c>
      <c r="C23" s="112"/>
      <c r="D23" s="16"/>
      <c r="E23" s="46">
        <f t="shared" si="2"/>
        <v>0</v>
      </c>
      <c r="F23" s="42">
        <f t="shared" si="1"/>
        <v>0</v>
      </c>
      <c r="G23" s="160"/>
      <c r="H23" s="21"/>
      <c r="L23" s="36"/>
    </row>
    <row r="24" spans="1:12" x14ac:dyDescent="0.35">
      <c r="A24" s="109"/>
      <c r="B24" s="111">
        <v>6</v>
      </c>
      <c r="C24" s="112"/>
      <c r="D24" s="16"/>
      <c r="E24" s="46">
        <f t="shared" si="2"/>
        <v>0</v>
      </c>
      <c r="F24" s="42">
        <f t="shared" si="1"/>
        <v>0</v>
      </c>
      <c r="G24" s="160"/>
      <c r="H24" s="21"/>
      <c r="L24" s="36"/>
    </row>
    <row r="25" spans="1:12" x14ac:dyDescent="0.35">
      <c r="A25" s="109"/>
      <c r="B25" s="111">
        <v>7</v>
      </c>
      <c r="C25" s="112"/>
      <c r="D25" s="16"/>
      <c r="E25" s="46">
        <f t="shared" si="2"/>
        <v>0</v>
      </c>
      <c r="F25" s="42">
        <f t="shared" si="1"/>
        <v>0</v>
      </c>
      <c r="G25" s="160"/>
      <c r="H25" s="21"/>
      <c r="L25" s="36"/>
    </row>
    <row r="26" spans="1:12" x14ac:dyDescent="0.35">
      <c r="A26" s="109"/>
      <c r="B26" s="111">
        <v>8</v>
      </c>
      <c r="C26" s="112"/>
      <c r="D26" s="16"/>
      <c r="E26" s="46">
        <f t="shared" si="2"/>
        <v>0</v>
      </c>
      <c r="F26" s="42">
        <f t="shared" si="1"/>
        <v>0</v>
      </c>
      <c r="G26" s="160"/>
      <c r="H26" s="21"/>
      <c r="L26" s="36"/>
    </row>
    <row r="27" spans="1:12" ht="15" thickBot="1" x14ac:dyDescent="0.4">
      <c r="A27" s="109"/>
      <c r="B27" s="116" t="s">
        <v>63</v>
      </c>
      <c r="C27" s="104"/>
      <c r="D27" s="47"/>
      <c r="E27" s="48"/>
      <c r="F27" s="49">
        <f>E26/10</f>
        <v>0</v>
      </c>
      <c r="G27" s="160"/>
      <c r="H27" s="21"/>
      <c r="L27" s="36"/>
    </row>
    <row r="28" spans="1:12" ht="15" thickTop="1" x14ac:dyDescent="0.35">
      <c r="A28" s="117" t="s">
        <v>64</v>
      </c>
      <c r="B28" s="118"/>
      <c r="C28" s="118"/>
      <c r="D28" s="118"/>
      <c r="E28" s="119"/>
      <c r="F28" s="35">
        <f>F27+F26</f>
        <v>0</v>
      </c>
      <c r="G28" s="161"/>
      <c r="H28" s="21"/>
      <c r="L28" s="36"/>
    </row>
    <row r="29" spans="1:12" ht="15" customHeight="1" x14ac:dyDescent="0.35">
      <c r="B29" s="36"/>
      <c r="F29"/>
      <c r="G29"/>
      <c r="H29"/>
      <c r="L29" s="36"/>
    </row>
    <row r="30" spans="1:12" ht="14.5" customHeight="1" x14ac:dyDescent="0.35">
      <c r="A30" s="50"/>
      <c r="B30" s="120" t="s">
        <v>65</v>
      </c>
      <c r="C30" s="121"/>
      <c r="D30" s="121"/>
      <c r="E30" s="121"/>
      <c r="F30" s="121"/>
      <c r="G30" s="121"/>
      <c r="H30" s="36"/>
      <c r="L30" s="36"/>
    </row>
    <row r="31" spans="1:12" ht="29.5" customHeight="1" thickBot="1" x14ac:dyDescent="0.4">
      <c r="A31" s="148"/>
      <c r="B31" s="149" t="s">
        <v>51</v>
      </c>
      <c r="C31" s="51" t="s">
        <v>45</v>
      </c>
      <c r="D31" s="51" t="s">
        <v>46</v>
      </c>
      <c r="E31" s="51" t="s">
        <v>47</v>
      </c>
      <c r="F31" s="52"/>
      <c r="G31" s="162" t="s">
        <v>72</v>
      </c>
      <c r="H31" s="36"/>
      <c r="L31" s="36"/>
    </row>
    <row r="32" spans="1:12" x14ac:dyDescent="0.35">
      <c r="A32" s="53"/>
      <c r="B32" s="150" t="s">
        <v>49</v>
      </c>
      <c r="C32" s="54">
        <f>1.75/7</f>
        <v>0.25</v>
      </c>
      <c r="D32" s="54">
        <f>1.25/7</f>
        <v>0.17857142857142858</v>
      </c>
      <c r="E32" s="54">
        <f>4/7</f>
        <v>0.5714285714285714</v>
      </c>
      <c r="F32" s="55"/>
      <c r="G32" s="163"/>
      <c r="H32" s="36"/>
      <c r="L32" s="36"/>
    </row>
    <row r="33" spans="1:12" s="36" customFormat="1" x14ac:dyDescent="0.35">
      <c r="A33" s="53"/>
      <c r="B33" s="149" t="s">
        <v>50</v>
      </c>
      <c r="C33" s="56">
        <f>C32*F21</f>
        <v>0</v>
      </c>
      <c r="D33" s="56">
        <f>F24*D32</f>
        <v>0</v>
      </c>
      <c r="E33" s="56">
        <f>F28*E32</f>
        <v>0</v>
      </c>
      <c r="F33" s="57">
        <f>SUM(C33:E33)</f>
        <v>0</v>
      </c>
      <c r="G33" s="163"/>
    </row>
    <row r="34" spans="1:12" s="36" customFormat="1" ht="15" thickBot="1" x14ac:dyDescent="0.4">
      <c r="A34" s="37"/>
      <c r="B34" s="151" t="s">
        <v>52</v>
      </c>
      <c r="C34" s="178">
        <f>C32*$F$21*7</f>
        <v>0</v>
      </c>
      <c r="D34" s="178">
        <f>D32*$F$24*7</f>
        <v>0</v>
      </c>
      <c r="E34" s="178">
        <f>E32*$F$28*7</f>
        <v>0</v>
      </c>
      <c r="F34" s="179">
        <f>SUM(C34:E34)</f>
        <v>0</v>
      </c>
      <c r="G34" s="163"/>
    </row>
    <row r="35" spans="1:12" ht="15" thickTop="1" x14ac:dyDescent="0.35">
      <c r="B35" s="117" t="s">
        <v>31</v>
      </c>
      <c r="C35" s="118"/>
      <c r="D35" s="118"/>
      <c r="E35" s="118"/>
      <c r="F35" s="180">
        <f>F34</f>
        <v>0</v>
      </c>
      <c r="G35" s="164"/>
      <c r="H35" s="36"/>
      <c r="L35" s="36"/>
    </row>
    <row r="36" spans="1:12" x14ac:dyDescent="0.35">
      <c r="B36" s="36"/>
      <c r="F36"/>
      <c r="G36"/>
      <c r="H36" s="36"/>
      <c r="L36" s="36"/>
    </row>
    <row r="37" spans="1:12" x14ac:dyDescent="0.35">
      <c r="B37" s="36"/>
      <c r="F37"/>
      <c r="G37"/>
      <c r="L37" s="36"/>
    </row>
    <row r="38" spans="1:12" ht="22.5" customHeight="1" x14ac:dyDescent="0.35">
      <c r="A38" s="120" t="s">
        <v>54</v>
      </c>
      <c r="B38" s="121"/>
      <c r="C38" s="121"/>
      <c r="D38" s="121"/>
      <c r="E38" s="121"/>
      <c r="F38" s="121"/>
      <c r="G38" s="121"/>
      <c r="K38" s="36"/>
    </row>
    <row r="39" spans="1:12" x14ac:dyDescent="0.35">
      <c r="A39" s="23"/>
      <c r="B39" s="24"/>
      <c r="C39" s="24" t="s">
        <v>41</v>
      </c>
      <c r="D39" s="58" t="s">
        <v>1</v>
      </c>
      <c r="E39" s="38" t="s">
        <v>2</v>
      </c>
      <c r="F39" s="38" t="s">
        <v>3</v>
      </c>
      <c r="G39" s="39" t="s">
        <v>24</v>
      </c>
      <c r="K39" s="36"/>
    </row>
    <row r="40" spans="1:12" ht="29.5" thickBot="1" x14ac:dyDescent="0.4">
      <c r="A40" s="59" t="s">
        <v>55</v>
      </c>
      <c r="B40" s="60" t="s">
        <v>56</v>
      </c>
      <c r="C40" s="61">
        <v>1</v>
      </c>
      <c r="D40" s="61">
        <v>0.25</v>
      </c>
      <c r="E40" s="1"/>
      <c r="F40" s="62">
        <f>E40*D40</f>
        <v>0</v>
      </c>
      <c r="G40" s="165" t="s">
        <v>73</v>
      </c>
      <c r="K40" s="36"/>
    </row>
    <row r="41" spans="1:12" ht="15.5" thickTop="1" thickBot="1" x14ac:dyDescent="0.4">
      <c r="A41" s="137" t="s">
        <v>32</v>
      </c>
      <c r="B41" s="138"/>
      <c r="C41" s="138"/>
      <c r="D41" s="138"/>
      <c r="E41" s="139"/>
      <c r="F41" s="35">
        <f>SUM(F40:F40)</f>
        <v>0</v>
      </c>
      <c r="G41" s="166"/>
      <c r="K41" s="36"/>
    </row>
    <row r="42" spans="1:12" ht="15" thickTop="1" x14ac:dyDescent="0.35">
      <c r="A42" s="117" t="s">
        <v>31</v>
      </c>
      <c r="B42" s="118"/>
      <c r="C42" s="118"/>
      <c r="D42" s="118"/>
      <c r="E42" s="119"/>
      <c r="F42" s="35">
        <f>F41*7</f>
        <v>0</v>
      </c>
      <c r="G42" s="167"/>
      <c r="K42" s="36"/>
    </row>
    <row r="43" spans="1:12" s="21" customFormat="1" ht="14.5" customHeight="1" x14ac:dyDescent="0.35">
      <c r="A43" s="37"/>
      <c r="B43" s="19"/>
      <c r="C43" s="19"/>
      <c r="D43" s="19"/>
      <c r="E43" s="19"/>
      <c r="F43" s="19"/>
      <c r="G43" s="63"/>
      <c r="L43" s="36"/>
    </row>
    <row r="44" spans="1:12" s="28" customFormat="1" x14ac:dyDescent="0.35">
      <c r="A44" s="37"/>
      <c r="B44" s="19"/>
      <c r="C44" s="19"/>
      <c r="D44" s="19"/>
      <c r="E44" s="19"/>
      <c r="F44" s="19"/>
      <c r="G44" s="64"/>
      <c r="L44" s="36"/>
    </row>
    <row r="45" spans="1:12" s="21" customFormat="1" ht="41.5" customHeight="1" x14ac:dyDescent="0.3">
      <c r="A45" s="120" t="s">
        <v>20</v>
      </c>
      <c r="B45" s="121"/>
      <c r="C45" s="121"/>
      <c r="D45" s="121"/>
      <c r="E45" s="121"/>
      <c r="F45" s="136"/>
      <c r="G45" s="65"/>
      <c r="L45" s="36"/>
    </row>
    <row r="46" spans="1:12" s="21" customFormat="1" ht="29" x14ac:dyDescent="0.3">
      <c r="A46" s="109" t="s">
        <v>58</v>
      </c>
      <c r="B46" s="66" t="s">
        <v>8</v>
      </c>
      <c r="C46" s="67" t="s">
        <v>19</v>
      </c>
      <c r="D46" s="66" t="s">
        <v>60</v>
      </c>
      <c r="E46" s="68" t="s">
        <v>43</v>
      </c>
      <c r="F46" s="67" t="s">
        <v>66</v>
      </c>
      <c r="G46" s="69" t="s">
        <v>24</v>
      </c>
    </row>
    <row r="47" spans="1:12" s="21" customFormat="1" ht="15.65" customHeight="1" x14ac:dyDescent="0.3">
      <c r="A47" s="109"/>
      <c r="B47" s="70" t="s">
        <v>9</v>
      </c>
      <c r="C47" s="71">
        <v>2000</v>
      </c>
      <c r="D47" s="72">
        <v>285</v>
      </c>
      <c r="E47" s="13"/>
      <c r="F47" s="73">
        <f t="shared" ref="F47:F57" si="3">C47*D47*(1-E47)</f>
        <v>570000</v>
      </c>
      <c r="G47" s="168" t="s">
        <v>75</v>
      </c>
    </row>
    <row r="48" spans="1:12" x14ac:dyDescent="0.35">
      <c r="A48" s="109"/>
      <c r="B48" s="74" t="s">
        <v>10</v>
      </c>
      <c r="C48" s="75">
        <v>1000</v>
      </c>
      <c r="D48" s="76">
        <v>242</v>
      </c>
      <c r="E48" s="14"/>
      <c r="F48" s="42">
        <f t="shared" si="3"/>
        <v>242000</v>
      </c>
      <c r="G48" s="168"/>
    </row>
    <row r="49" spans="1:10" x14ac:dyDescent="0.35">
      <c r="A49" s="109"/>
      <c r="B49" s="74" t="s">
        <v>57</v>
      </c>
      <c r="C49" s="75">
        <v>1000</v>
      </c>
      <c r="D49" s="76">
        <v>376</v>
      </c>
      <c r="E49" s="14"/>
      <c r="F49" s="42">
        <f t="shared" si="3"/>
        <v>376000</v>
      </c>
      <c r="G49" s="168"/>
    </row>
    <row r="50" spans="1:10" x14ac:dyDescent="0.35">
      <c r="A50" s="109"/>
      <c r="B50" s="74" t="s">
        <v>11</v>
      </c>
      <c r="C50" s="75">
        <v>500</v>
      </c>
      <c r="D50" s="76">
        <v>321</v>
      </c>
      <c r="E50" s="14"/>
      <c r="F50" s="42">
        <f t="shared" si="3"/>
        <v>160500</v>
      </c>
      <c r="G50" s="168"/>
    </row>
    <row r="51" spans="1:10" s="77" customFormat="1" x14ac:dyDescent="0.3">
      <c r="A51" s="109"/>
      <c r="B51" s="74" t="s">
        <v>12</v>
      </c>
      <c r="C51" s="75">
        <v>1000</v>
      </c>
      <c r="D51" s="76">
        <v>161</v>
      </c>
      <c r="E51" s="14"/>
      <c r="F51" s="42">
        <f t="shared" si="3"/>
        <v>161000</v>
      </c>
      <c r="G51" s="168" t="s">
        <v>74</v>
      </c>
    </row>
    <row r="52" spans="1:10" s="21" customFormat="1" x14ac:dyDescent="0.35">
      <c r="A52" s="109"/>
      <c r="B52" s="74" t="s">
        <v>13</v>
      </c>
      <c r="C52" s="75">
        <v>1500</v>
      </c>
      <c r="D52" s="76">
        <v>137</v>
      </c>
      <c r="E52" s="14"/>
      <c r="F52" s="42">
        <f t="shared" si="3"/>
        <v>205500</v>
      </c>
      <c r="G52" s="168"/>
      <c r="H52" s="19"/>
      <c r="I52" s="19"/>
      <c r="J52" s="19"/>
    </row>
    <row r="53" spans="1:10" s="21" customFormat="1" x14ac:dyDescent="0.35">
      <c r="A53" s="109"/>
      <c r="B53" s="74" t="s">
        <v>14</v>
      </c>
      <c r="C53" s="75">
        <v>500</v>
      </c>
      <c r="D53" s="76">
        <v>320</v>
      </c>
      <c r="E53" s="14"/>
      <c r="F53" s="42">
        <f t="shared" si="3"/>
        <v>160000</v>
      </c>
      <c r="G53" s="168"/>
      <c r="H53" s="78"/>
      <c r="I53" s="79"/>
      <c r="J53" s="19"/>
    </row>
    <row r="54" spans="1:10" s="21" customFormat="1" x14ac:dyDescent="0.35">
      <c r="A54" s="109"/>
      <c r="B54" s="74" t="s">
        <v>15</v>
      </c>
      <c r="C54" s="75">
        <v>500</v>
      </c>
      <c r="D54" s="76">
        <v>328</v>
      </c>
      <c r="E54" s="14"/>
      <c r="F54" s="42">
        <f t="shared" si="3"/>
        <v>164000</v>
      </c>
      <c r="G54" s="169"/>
      <c r="I54" s="79"/>
      <c r="J54" s="19"/>
    </row>
    <row r="55" spans="1:10" s="21" customFormat="1" x14ac:dyDescent="0.35">
      <c r="A55" s="109"/>
      <c r="B55" s="74" t="s">
        <v>16</v>
      </c>
      <c r="C55" s="75">
        <v>4000</v>
      </c>
      <c r="D55" s="76">
        <v>287</v>
      </c>
      <c r="E55" s="14"/>
      <c r="F55" s="42">
        <f t="shared" si="3"/>
        <v>1148000</v>
      </c>
      <c r="G55" s="170" t="s">
        <v>76</v>
      </c>
      <c r="H55" s="19"/>
      <c r="I55" s="79"/>
      <c r="J55" s="19"/>
    </row>
    <row r="56" spans="1:10" s="21" customFormat="1" x14ac:dyDescent="0.35">
      <c r="A56" s="109"/>
      <c r="B56" s="74" t="s">
        <v>17</v>
      </c>
      <c r="C56" s="75">
        <v>3000</v>
      </c>
      <c r="D56" s="76">
        <v>253</v>
      </c>
      <c r="E56" s="14"/>
      <c r="F56" s="42">
        <f t="shared" si="3"/>
        <v>759000</v>
      </c>
      <c r="G56" s="170"/>
      <c r="H56" s="19"/>
      <c r="I56" s="19"/>
      <c r="J56" s="19"/>
    </row>
    <row r="57" spans="1:10" s="21" customFormat="1" ht="15" thickBot="1" x14ac:dyDescent="0.4">
      <c r="A57" s="109"/>
      <c r="B57" s="80" t="s">
        <v>18</v>
      </c>
      <c r="C57" s="81">
        <v>4000</v>
      </c>
      <c r="D57" s="82">
        <v>152</v>
      </c>
      <c r="E57" s="15"/>
      <c r="F57" s="49">
        <f t="shared" si="3"/>
        <v>608000</v>
      </c>
      <c r="G57" s="170"/>
      <c r="H57" s="19"/>
      <c r="I57" s="19"/>
      <c r="J57" s="19"/>
    </row>
    <row r="58" spans="1:10" s="21" customFormat="1" ht="15" thickTop="1" x14ac:dyDescent="0.35">
      <c r="A58" s="113" t="s">
        <v>35</v>
      </c>
      <c r="B58" s="114"/>
      <c r="C58" s="114"/>
      <c r="D58" s="114"/>
      <c r="E58" s="115"/>
      <c r="F58" s="83">
        <f>SUM(F47:F57)</f>
        <v>4554000</v>
      </c>
      <c r="G58" s="171"/>
      <c r="H58" s="19"/>
      <c r="I58" s="19"/>
      <c r="J58" s="19"/>
    </row>
    <row r="59" spans="1:10" s="21" customFormat="1" x14ac:dyDescent="0.35">
      <c r="A59" s="19"/>
      <c r="B59" s="19"/>
      <c r="C59" s="19"/>
      <c r="D59" s="19"/>
      <c r="E59" s="19"/>
      <c r="F59" s="19"/>
      <c r="G59" s="63"/>
      <c r="H59" s="19"/>
      <c r="I59" s="19"/>
      <c r="J59" s="19"/>
    </row>
    <row r="60" spans="1:10" s="21" customFormat="1" x14ac:dyDescent="0.35">
      <c r="A60" s="37"/>
      <c r="B60" s="19"/>
      <c r="C60" s="19"/>
      <c r="D60" s="19"/>
      <c r="E60" s="19"/>
      <c r="F60" s="19"/>
      <c r="G60" s="64"/>
      <c r="H60" s="19"/>
      <c r="I60" s="19"/>
      <c r="J60" s="19"/>
    </row>
    <row r="61" spans="1:10" s="21" customFormat="1" ht="19.75" customHeight="1" x14ac:dyDescent="0.35">
      <c r="A61" s="120" t="s">
        <v>59</v>
      </c>
      <c r="B61" s="121"/>
      <c r="C61" s="121"/>
      <c r="D61" s="121"/>
      <c r="E61" s="121"/>
      <c r="F61" s="121"/>
      <c r="G61" s="121"/>
      <c r="I61" s="19"/>
      <c r="J61" s="19"/>
    </row>
    <row r="62" spans="1:10" s="21" customFormat="1" ht="21.65" customHeight="1" x14ac:dyDescent="0.35">
      <c r="A62" s="142" t="s">
        <v>86</v>
      </c>
      <c r="B62" s="84"/>
      <c r="C62" s="24" t="s">
        <v>27</v>
      </c>
      <c r="D62" s="24" t="s">
        <v>25</v>
      </c>
      <c r="E62" s="24" t="s">
        <v>26</v>
      </c>
      <c r="F62" s="24"/>
      <c r="G62" s="85" t="s">
        <v>24</v>
      </c>
      <c r="H62" s="19"/>
      <c r="I62" s="19"/>
      <c r="J62" s="19"/>
    </row>
    <row r="63" spans="1:10" s="21" customFormat="1" ht="22.4" customHeight="1" x14ac:dyDescent="0.3">
      <c r="A63" s="143"/>
      <c r="B63" s="140" t="s">
        <v>28</v>
      </c>
      <c r="C63" s="2"/>
      <c r="D63" s="3"/>
      <c r="E63" s="181"/>
      <c r="F63" s="45">
        <f>E63*D63</f>
        <v>0</v>
      </c>
      <c r="G63" s="172" t="s">
        <v>77</v>
      </c>
    </row>
    <row r="64" spans="1:10" x14ac:dyDescent="0.35">
      <c r="A64" s="143"/>
      <c r="B64" s="141"/>
      <c r="C64" s="4"/>
      <c r="D64" s="5"/>
      <c r="E64" s="182"/>
      <c r="F64" s="42">
        <f t="shared" ref="F64:F80" si="4">E64*D64</f>
        <v>0</v>
      </c>
      <c r="G64" s="157"/>
    </row>
    <row r="65" spans="1:8" x14ac:dyDescent="0.35">
      <c r="A65" s="143"/>
      <c r="B65" s="141"/>
      <c r="C65" s="4"/>
      <c r="D65" s="5"/>
      <c r="E65" s="182"/>
      <c r="F65" s="42">
        <f t="shared" si="4"/>
        <v>0</v>
      </c>
      <c r="G65" s="157"/>
    </row>
    <row r="66" spans="1:8" x14ac:dyDescent="0.35">
      <c r="A66" s="143"/>
      <c r="B66" s="141"/>
      <c r="C66" s="4"/>
      <c r="D66" s="5"/>
      <c r="E66" s="182"/>
      <c r="F66" s="42">
        <f t="shared" si="4"/>
        <v>0</v>
      </c>
      <c r="G66" s="157"/>
    </row>
    <row r="67" spans="1:8" ht="14.5" customHeight="1" x14ac:dyDescent="0.35">
      <c r="A67" s="143"/>
      <c r="B67" s="141"/>
      <c r="C67" s="4"/>
      <c r="D67" s="5"/>
      <c r="E67" s="182"/>
      <c r="F67" s="42">
        <f t="shared" si="4"/>
        <v>0</v>
      </c>
      <c r="G67" s="157"/>
      <c r="H67" s="21"/>
    </row>
    <row r="68" spans="1:8" ht="14.5" customHeight="1" thickBot="1" x14ac:dyDescent="0.4">
      <c r="A68" s="143"/>
      <c r="B68" s="141"/>
      <c r="C68" s="6"/>
      <c r="D68" s="7"/>
      <c r="E68" s="183"/>
      <c r="F68" s="86">
        <f t="shared" si="4"/>
        <v>0</v>
      </c>
      <c r="G68" s="157"/>
    </row>
    <row r="69" spans="1:8" ht="15.5" thickTop="1" thickBot="1" x14ac:dyDescent="0.4">
      <c r="A69" s="143"/>
      <c r="B69" s="127" t="s">
        <v>36</v>
      </c>
      <c r="C69" s="128"/>
      <c r="D69" s="128"/>
      <c r="E69" s="129"/>
      <c r="F69" s="87">
        <f>SUM(F63:F68)</f>
        <v>0</v>
      </c>
      <c r="G69" s="157" t="s">
        <v>85</v>
      </c>
    </row>
    <row r="70" spans="1:8" ht="15" thickTop="1" x14ac:dyDescent="0.35">
      <c r="A70" s="143"/>
      <c r="B70" s="141" t="s">
        <v>29</v>
      </c>
      <c r="C70" s="8"/>
      <c r="D70" s="9"/>
      <c r="E70" s="184"/>
      <c r="F70" s="42">
        <f t="shared" si="4"/>
        <v>0</v>
      </c>
      <c r="G70" s="157"/>
    </row>
    <row r="71" spans="1:8" x14ac:dyDescent="0.35">
      <c r="A71" s="143"/>
      <c r="B71" s="141"/>
      <c r="C71" s="4"/>
      <c r="D71" s="5"/>
      <c r="E71" s="182"/>
      <c r="F71" s="42">
        <f t="shared" si="4"/>
        <v>0</v>
      </c>
      <c r="G71" s="157"/>
    </row>
    <row r="72" spans="1:8" x14ac:dyDescent="0.35">
      <c r="A72" s="143"/>
      <c r="B72" s="141"/>
      <c r="C72" s="4"/>
      <c r="D72" s="5"/>
      <c r="E72" s="182"/>
      <c r="F72" s="42">
        <f t="shared" si="4"/>
        <v>0</v>
      </c>
      <c r="G72" s="157"/>
    </row>
    <row r="73" spans="1:8" x14ac:dyDescent="0.35">
      <c r="A73" s="143"/>
      <c r="B73" s="141"/>
      <c r="C73" s="4"/>
      <c r="D73" s="5"/>
      <c r="E73" s="182"/>
      <c r="F73" s="42">
        <f t="shared" si="4"/>
        <v>0</v>
      </c>
      <c r="G73" s="157"/>
    </row>
    <row r="74" spans="1:8" x14ac:dyDescent="0.35">
      <c r="A74" s="143"/>
      <c r="B74" s="141"/>
      <c r="C74" s="4"/>
      <c r="D74" s="5"/>
      <c r="E74" s="182"/>
      <c r="F74" s="42">
        <f t="shared" si="4"/>
        <v>0</v>
      </c>
      <c r="G74" s="157"/>
    </row>
    <row r="75" spans="1:8" x14ac:dyDescent="0.35">
      <c r="A75" s="143"/>
      <c r="B75" s="141"/>
      <c r="C75" s="4"/>
      <c r="D75" s="5"/>
      <c r="E75" s="182"/>
      <c r="F75" s="42">
        <f t="shared" si="4"/>
        <v>0</v>
      </c>
      <c r="G75" s="157"/>
    </row>
    <row r="76" spans="1:8" x14ac:dyDescent="0.35">
      <c r="A76" s="143"/>
      <c r="B76" s="141"/>
      <c r="C76" s="4"/>
      <c r="D76" s="5"/>
      <c r="E76" s="182"/>
      <c r="F76" s="42">
        <f t="shared" si="4"/>
        <v>0</v>
      </c>
      <c r="G76" s="157"/>
    </row>
    <row r="77" spans="1:8" x14ac:dyDescent="0.35">
      <c r="A77" s="143"/>
      <c r="B77" s="141"/>
      <c r="C77" s="4"/>
      <c r="D77" s="5"/>
      <c r="E77" s="182"/>
      <c r="F77" s="42">
        <f t="shared" si="4"/>
        <v>0</v>
      </c>
      <c r="G77" s="157"/>
    </row>
    <row r="78" spans="1:8" x14ac:dyDescent="0.35">
      <c r="A78" s="143"/>
      <c r="B78" s="141"/>
      <c r="C78" s="4"/>
      <c r="D78" s="5"/>
      <c r="E78" s="182"/>
      <c r="F78" s="42">
        <f t="shared" si="4"/>
        <v>0</v>
      </c>
      <c r="G78" s="157"/>
    </row>
    <row r="79" spans="1:8" ht="15.65" customHeight="1" x14ac:dyDescent="0.35">
      <c r="A79" s="143"/>
      <c r="B79" s="141"/>
      <c r="C79" s="4"/>
      <c r="D79" s="5"/>
      <c r="E79" s="182"/>
      <c r="F79" s="42">
        <f t="shared" si="4"/>
        <v>0</v>
      </c>
      <c r="G79" s="157"/>
    </row>
    <row r="80" spans="1:8" ht="15" thickBot="1" x14ac:dyDescent="0.4">
      <c r="A80" s="143"/>
      <c r="B80" s="141"/>
      <c r="C80" s="6"/>
      <c r="D80" s="7"/>
      <c r="E80" s="183"/>
      <c r="F80" s="42">
        <f t="shared" si="4"/>
        <v>0</v>
      </c>
      <c r="G80" s="157"/>
    </row>
    <row r="81" spans="1:7" ht="15.5" thickTop="1" thickBot="1" x14ac:dyDescent="0.4">
      <c r="A81" s="143"/>
      <c r="B81" s="127" t="s">
        <v>37</v>
      </c>
      <c r="C81" s="128"/>
      <c r="D81" s="128"/>
      <c r="E81" s="128"/>
      <c r="F81" s="88">
        <f>SUM(F70:F80)</f>
        <v>0</v>
      </c>
      <c r="G81" s="173"/>
    </row>
    <row r="82" spans="1:7" ht="15.5" thickTop="1" thickBot="1" x14ac:dyDescent="0.4">
      <c r="A82" s="143"/>
      <c r="B82" s="130" t="s">
        <v>38</v>
      </c>
      <c r="C82" s="131"/>
      <c r="D82" s="131"/>
      <c r="E82" s="132"/>
      <c r="F82" s="89">
        <f>F81*7</f>
        <v>0</v>
      </c>
      <c r="G82" s="173"/>
    </row>
    <row r="83" spans="1:7" ht="15" thickTop="1" x14ac:dyDescent="0.35">
      <c r="A83" s="144"/>
      <c r="B83" s="145" t="s">
        <v>39</v>
      </c>
      <c r="C83" s="146"/>
      <c r="D83" s="146"/>
      <c r="E83" s="147"/>
      <c r="F83" s="90">
        <f>F82+F69</f>
        <v>0</v>
      </c>
      <c r="G83" s="174"/>
    </row>
    <row r="86" spans="1:7" ht="18.5" x14ac:dyDescent="0.45">
      <c r="A86" s="125" t="s">
        <v>84</v>
      </c>
      <c r="B86" s="126"/>
      <c r="C86" s="126"/>
      <c r="D86" s="126"/>
      <c r="E86" s="126"/>
      <c r="F86" s="91">
        <f>$F$58+$F$42+$F$14+$F$7+$F$83+$F$34</f>
        <v>4554000</v>
      </c>
      <c r="G86" s="92"/>
    </row>
    <row r="89" spans="1:7" x14ac:dyDescent="0.35">
      <c r="A89" s="133" t="s">
        <v>30</v>
      </c>
      <c r="B89" s="134"/>
      <c r="C89" s="134"/>
      <c r="D89" s="135"/>
      <c r="E89" s="85" t="s">
        <v>24</v>
      </c>
    </row>
    <row r="90" spans="1:7" ht="108" customHeight="1" x14ac:dyDescent="0.35">
      <c r="A90" s="93" t="s">
        <v>30</v>
      </c>
      <c r="B90" s="22" t="s">
        <v>78</v>
      </c>
      <c r="C90" s="94" t="s">
        <v>79</v>
      </c>
      <c r="D90" s="17"/>
      <c r="E90" s="175" t="s">
        <v>81</v>
      </c>
    </row>
    <row r="91" spans="1:7" s="95" customFormat="1" ht="67.5" customHeight="1" x14ac:dyDescent="0.45">
      <c r="A91"/>
      <c r="B91"/>
      <c r="C91" s="64"/>
    </row>
    <row r="94" spans="1:7" ht="13.75" customHeight="1" x14ac:dyDescent="0.35">
      <c r="A94" s="107" t="s">
        <v>42</v>
      </c>
      <c r="B94" s="108"/>
      <c r="C94" s="108"/>
      <c r="D94" s="108"/>
      <c r="E94" s="108"/>
      <c r="F94" s="108"/>
    </row>
    <row r="95" spans="1:7" ht="17.25" customHeight="1" x14ac:dyDescent="0.35">
      <c r="A95" s="96" t="s">
        <v>40</v>
      </c>
      <c r="E95" s="97"/>
    </row>
    <row r="96" spans="1:7" ht="15.75" customHeight="1" x14ac:dyDescent="0.35">
      <c r="A96" s="96" t="s">
        <v>80</v>
      </c>
      <c r="C96" s="98"/>
      <c r="E96" s="97"/>
    </row>
    <row r="98" spans="1:1" x14ac:dyDescent="0.35">
      <c r="A98" s="96"/>
    </row>
    <row r="99" spans="1:1" x14ac:dyDescent="0.35">
      <c r="A99" s="96"/>
    </row>
  </sheetData>
  <sheetProtection algorithmName="SHA-512" hashValue="thrF46P8CgDqqVMhYMFF33JBD7af9cmg/hRwIDiTWfIyeswDDwGBDBu8rl+F0GizMTE1qNuX39TEFnsxzAp1Bg==" saltValue="Ygs9zl8PKJXFIY7LCNC9Bw==" spinCount="100000" sheet="1" selectLockedCells="1"/>
  <mergeCells count="55">
    <mergeCell ref="A38:G38"/>
    <mergeCell ref="A61:G61"/>
    <mergeCell ref="A42:E42"/>
    <mergeCell ref="B63:B68"/>
    <mergeCell ref="B70:B80"/>
    <mergeCell ref="A62:A83"/>
    <mergeCell ref="B83:E83"/>
    <mergeCell ref="B81:E81"/>
    <mergeCell ref="A86:E86"/>
    <mergeCell ref="B69:E69"/>
    <mergeCell ref="B82:E82"/>
    <mergeCell ref="A89:D89"/>
    <mergeCell ref="A45:F45"/>
    <mergeCell ref="G47:G50"/>
    <mergeCell ref="G51:G53"/>
    <mergeCell ref="G5:G7"/>
    <mergeCell ref="A46:A57"/>
    <mergeCell ref="A10:G10"/>
    <mergeCell ref="C12:D12"/>
    <mergeCell ref="A7:E7"/>
    <mergeCell ref="A14:E14"/>
    <mergeCell ref="C13:D13"/>
    <mergeCell ref="A12:A13"/>
    <mergeCell ref="G12:G14"/>
    <mergeCell ref="B35:E35"/>
    <mergeCell ref="A17:G17"/>
    <mergeCell ref="B18:C18"/>
    <mergeCell ref="A41:E41"/>
    <mergeCell ref="C11:D11"/>
    <mergeCell ref="B27:C27"/>
    <mergeCell ref="A28:E28"/>
    <mergeCell ref="G31:G35"/>
    <mergeCell ref="B30:G30"/>
    <mergeCell ref="A94:F94"/>
    <mergeCell ref="G69:G80"/>
    <mergeCell ref="G63:G68"/>
    <mergeCell ref="A19:A27"/>
    <mergeCell ref="B19:C19"/>
    <mergeCell ref="G19:G28"/>
    <mergeCell ref="B20:C20"/>
    <mergeCell ref="B21:C21"/>
    <mergeCell ref="B22:C22"/>
    <mergeCell ref="B23:C23"/>
    <mergeCell ref="B24:C24"/>
    <mergeCell ref="B25:C25"/>
    <mergeCell ref="B26:C26"/>
    <mergeCell ref="G55:G58"/>
    <mergeCell ref="A58:E58"/>
    <mergeCell ref="G40:G42"/>
    <mergeCell ref="A1:G1"/>
    <mergeCell ref="A5:A6"/>
    <mergeCell ref="C5:D5"/>
    <mergeCell ref="C6:D6"/>
    <mergeCell ref="C4:D4"/>
    <mergeCell ref="A3:G3"/>
  </mergeCells>
  <dataValidations count="1">
    <dataValidation type="list" allowBlank="1" showInputMessage="1" showErrorMessage="1" sqref="D90">
      <formula1>"שער דולר ארה""ב,מדד המחירים בישראל"</formula1>
    </dataValidation>
  </dataValidations>
  <pageMargins left="0.7" right="0.7" top="0.75" bottom="0.75" header="0.3" footer="0.3"/>
  <pageSetup orientation="portrait" r:id="rId1"/>
  <ignoredErrors>
    <ignoredError sqref="F6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טמפלט למילוי הצעת מחיר למכרז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Dudi Osadon</dc:creator>
  <cp:lastModifiedBy>דודי  אוסדון</cp:lastModifiedBy>
  <dcterms:created xsi:type="dcterms:W3CDTF">2023-11-09T07:51:39Z</dcterms:created>
  <dcterms:modified xsi:type="dcterms:W3CDTF">2023-12-25T15:19:16Z</dcterms:modified>
</cp:coreProperties>
</file>